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showInkAnnotation="0" autoCompressPictures="0"/>
  <mc:AlternateContent xmlns:mc="http://schemas.openxmlformats.org/markup-compatibility/2006">
    <mc:Choice Requires="x15">
      <x15ac:absPath xmlns:x15ac="http://schemas.microsoft.com/office/spreadsheetml/2010/11/ac" url="https://gizonline-my.sharepoint.com/personal/lidya_jata_giz_de/Documents/Documents/CONTRACT - Copy/2025/PROMANGROVEPEAT/Study Community/2.TenderDocs/"/>
    </mc:Choice>
  </mc:AlternateContent>
  <xr:revisionPtr revIDLastSave="18" documentId="8_{D7BB99F6-EC65-48B7-BD14-C63B662F857B}" xr6:coauthVersionLast="47" xr6:coauthVersionMax="47" xr10:uidLastSave="{DA7A1B61-36DD-4EB0-B526-0AAE49A13527}"/>
  <bookViews>
    <workbookView xWindow="-93" yWindow="-93" windowWidth="19386" windowHeight="11466" tabRatio="500" xr2:uid="{00000000-000D-0000-FFFF-FFFF00000000}"/>
  </bookViews>
  <sheets>
    <sheet name="OUTPUT" sheetId="2" r:id="rId1"/>
    <sheet name="Breakdown" sheetId="8"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79" i="8" l="1"/>
  <c r="F30" i="2"/>
  <c r="F28" i="2"/>
  <c r="F29" i="2"/>
  <c r="F27" i="2"/>
  <c r="F90" i="8"/>
  <c r="F89" i="8"/>
  <c r="F88" i="8"/>
  <c r="F87" i="8"/>
  <c r="F86" i="8"/>
  <c r="F85" i="8"/>
  <c r="F92" i="8" s="1"/>
  <c r="F78" i="8"/>
  <c r="F77" i="8"/>
  <c r="F76" i="8"/>
  <c r="F75" i="8"/>
  <c r="F74" i="8"/>
  <c r="F73" i="8"/>
  <c r="F72" i="8"/>
  <c r="F71" i="8"/>
  <c r="F70" i="8"/>
  <c r="F69" i="8"/>
  <c r="F68" i="8"/>
  <c r="F67" i="8"/>
  <c r="F66" i="8"/>
  <c r="F65" i="8"/>
  <c r="F63" i="8"/>
  <c r="F62" i="8"/>
  <c r="F61" i="8"/>
  <c r="F60" i="8"/>
  <c r="F58" i="8"/>
  <c r="F57" i="8"/>
  <c r="F56" i="8"/>
  <c r="F55" i="8"/>
  <c r="F54" i="8"/>
  <c r="F49" i="8"/>
  <c r="F47" i="8"/>
  <c r="F46" i="8"/>
  <c r="F45" i="8"/>
  <c r="F44" i="8"/>
  <c r="F43" i="8"/>
  <c r="F42" i="8"/>
  <c r="F35" i="8"/>
  <c r="F34" i="8"/>
  <c r="F33" i="8"/>
  <c r="F37" i="8" s="1"/>
  <c r="F26" i="8"/>
  <c r="O25" i="8"/>
  <c r="F25" i="8"/>
  <c r="O24" i="8"/>
  <c r="F24" i="8"/>
  <c r="O25" i="2"/>
  <c r="O24" i="2"/>
  <c r="F80" i="8" l="1"/>
  <c r="O97" i="8"/>
  <c r="F28" i="8"/>
  <c r="E97" i="8" s="1"/>
  <c r="F97" i="8" s="1"/>
  <c r="E98" i="8" l="1"/>
  <c r="E99" i="8" s="1"/>
  <c r="E26" i="2"/>
  <c r="F26" i="2" s="1"/>
  <c r="E25" i="2"/>
  <c r="F25" i="2" s="1"/>
  <c r="E24" i="2"/>
  <c r="F24" i="2" s="1"/>
  <c r="O35" i="2"/>
  <c r="F32" i="2" l="1"/>
  <c r="E35" i="2" s="1"/>
  <c r="E36" i="2" s="1"/>
  <c r="E37"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A22" authorId="0" shapeId="0" xr:uid="{4A559FDB-02A6-411C-B212-BDBA67D07E68}">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A22" authorId="0" shapeId="0" xr:uid="{BB19E11F-C1C7-4F24-9E5B-B43E9F04FDED}">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 ref="A30" authorId="0" shapeId="0" xr:uid="{9F74DDFC-88BC-482D-A4F2-155410E18B34}">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39" authorId="0" shapeId="0" xr:uid="{AFF326B1-295A-4136-8EF6-7F2FFF5E0072}">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51" authorId="0" shapeId="0" xr:uid="{676C45B3-132E-4511-9ECF-C2ADC8021112}">
      <text>
        <r>
          <rPr>
            <sz val="8"/>
            <color indexed="81"/>
            <rFont val="Tahoma"/>
            <family val="2"/>
          </rPr>
          <t>The per diem is a lump sum which covers the additional cost of subsistence to the contractor or the contractor's expert during an assignment away from their regular domicile and / or seat of business for a period as of one day official travel.
The per diem is not paid if full board is provided without charge by GIZ, the executing institution(s) of the measure, the partner institution or other third parties involved in implementing the contract.</t>
        </r>
      </text>
    </comment>
    <comment ref="A82" authorId="0" shapeId="0" xr:uid="{6AA1C8B0-3FA2-485B-8F13-D5F412793095}">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List>
</comments>
</file>

<file path=xl/sharedStrings.xml><?xml version="1.0" encoding="utf-8"?>
<sst xmlns="http://schemas.openxmlformats.org/spreadsheetml/2006/main" count="286" uniqueCount="124">
  <si>
    <t>Price Schedule</t>
  </si>
  <si>
    <t>Name and address of bidder/contractor</t>
  </si>
  <si>
    <t>Name (Company)</t>
  </si>
  <si>
    <t>Street:</t>
  </si>
  <si>
    <t>Area Code, Place:</t>
  </si>
  <si>
    <t>Telephone / Email:</t>
  </si>
  <si>
    <t>Country:</t>
  </si>
  <si>
    <t xml:space="preserve">Project: Restoration and management of peatlands (ProMangrovePeat) </t>
  </si>
  <si>
    <t>Project number: 22.2140.6-001.00</t>
  </si>
  <si>
    <t>Country of assignment: Indonesia</t>
  </si>
  <si>
    <t>Currency: IDR</t>
  </si>
  <si>
    <t>Details of Costs</t>
  </si>
  <si>
    <t>Fee (No. 3.1.1 General Terms &amp; Conditions )</t>
  </si>
  <si>
    <t>Description</t>
  </si>
  <si>
    <t>Name of the Expert</t>
  </si>
  <si>
    <t>Quantity up to</t>
  </si>
  <si>
    <t>Unit</t>
  </si>
  <si>
    <t>Costs in IDR per unit</t>
  </si>
  <si>
    <t>Total up to (in IDR)</t>
  </si>
  <si>
    <t>Type of reimbursement</t>
  </si>
  <si>
    <t>Comments</t>
  </si>
  <si>
    <t>OUTPUT 1</t>
  </si>
  <si>
    <t xml:space="preserve">Lumpsum </t>
  </si>
  <si>
    <t>Output Based</t>
  </si>
  <si>
    <t>OUTPUT 2</t>
  </si>
  <si>
    <t>Lumpsum</t>
  </si>
  <si>
    <t>OUTPUT 3</t>
  </si>
  <si>
    <t>CO2 Compensation of Team Leader</t>
  </si>
  <si>
    <t>Subjected to Evidence</t>
  </si>
  <si>
    <t>CO2 Compensation of Expert 1</t>
  </si>
  <si>
    <t>CO2 Compensation of Expert 2</t>
  </si>
  <si>
    <t xml:space="preserve">Flexible Remuneration </t>
  </si>
  <si>
    <t xml:space="preserve">prior written approval from GIZ and subjected to evidence. </t>
  </si>
  <si>
    <t>Total:</t>
  </si>
  <si>
    <t>VAT (Value Added Tax) 11%:</t>
  </si>
  <si>
    <t>GRAND TOTAL:</t>
  </si>
  <si>
    <t xml:space="preserve">Terms and Conditions : </t>
  </si>
  <si>
    <t>1. All fee/rates shall inclusive the income tax. GIZ is obliged to whithold the income tax and report it to the tax office.</t>
  </si>
  <si>
    <r>
      <t xml:space="preserve">2. Total cost must be exclusive to </t>
    </r>
    <r>
      <rPr>
        <sz val="11"/>
        <color rgb="FFFF0000"/>
        <rFont val="Arial"/>
        <family val="2"/>
      </rPr>
      <t>VAT 11%</t>
    </r>
    <r>
      <rPr>
        <sz val="11"/>
        <color rgb="FF000000"/>
        <rFont val="Arial"/>
        <family val="2"/>
      </rPr>
      <t xml:space="preserve">. Please provide the amount as the above price schedule form. </t>
    </r>
    <r>
      <rPr>
        <sz val="11"/>
        <color rgb="FFFF0000"/>
        <rFont val="Arial"/>
        <family val="2"/>
      </rPr>
      <t>Supporting documents of SPPKP (non PKP/PKP company) shall be provided</t>
    </r>
    <r>
      <rPr>
        <sz val="11"/>
        <color rgb="FF000000"/>
        <rFont val="Arial"/>
        <family val="2"/>
      </rPr>
      <t>.</t>
    </r>
  </si>
  <si>
    <r>
      <t xml:space="preserve">3. This price form </t>
    </r>
    <r>
      <rPr>
        <sz val="11"/>
        <color indexed="10"/>
        <rFont val="Arial"/>
        <family val="2"/>
      </rPr>
      <t>must be protected with password</t>
    </r>
    <r>
      <rPr>
        <sz val="11"/>
        <color indexed="8"/>
        <rFont val="Arial"/>
        <family val="2"/>
      </rPr>
      <t xml:space="preserve"> to secure your bid price proposal </t>
    </r>
  </si>
  <si>
    <r>
      <t>4. The price shall be valid for</t>
    </r>
    <r>
      <rPr>
        <sz val="11"/>
        <color indexed="10"/>
        <rFont val="Arial"/>
        <family val="2"/>
      </rPr>
      <t xml:space="preserve"> 100 days</t>
    </r>
    <r>
      <rPr>
        <sz val="11"/>
        <color indexed="8"/>
        <rFont val="Arial"/>
        <family val="2"/>
      </rPr>
      <t xml:space="preserve"> commencing on the date of submission of quotation</t>
    </r>
  </si>
  <si>
    <t>Name</t>
  </si>
  <si>
    <t>: _____________________________________________________________</t>
  </si>
  <si>
    <t>Date</t>
  </si>
  <si>
    <t xml:space="preserve">Signature </t>
  </si>
  <si>
    <t>Team Leader</t>
  </si>
  <si>
    <t>Expert 1: East Kalimantan study coordinator</t>
  </si>
  <si>
    <t>Expert 2: North Kalimantan study coordinator</t>
  </si>
  <si>
    <t>Overnight accommodation allowance (No. 3.1.2.3 General Terms &amp; Conditions)</t>
  </si>
  <si>
    <t>Name, Given name</t>
  </si>
  <si>
    <t>Region</t>
  </si>
  <si>
    <t>East and North Kalimantan</t>
  </si>
  <si>
    <t>Expert 1</t>
  </si>
  <si>
    <t>East Kalimantan</t>
  </si>
  <si>
    <t>Expert 2</t>
  </si>
  <si>
    <t>North Kalimantan</t>
  </si>
  <si>
    <t>Perdiem (No. 3.1.2.2 General Terms &amp; Conditions)</t>
  </si>
  <si>
    <t>Team Leader, Travel</t>
  </si>
  <si>
    <t>lumpsum</t>
  </si>
  <si>
    <t>Team Leader, 24hours</t>
  </si>
  <si>
    <t>Expert 1, Travel</t>
  </si>
  <si>
    <t>Expert 1, 24hours</t>
  </si>
  <si>
    <t>Expert 2, Travel</t>
  </si>
  <si>
    <t>Expert 2, 24hours</t>
  </si>
  <si>
    <t>Travel Expenses (no. 3.1.2.1 General Terms &amp; Conditions)</t>
  </si>
  <si>
    <t>Economy Airflight</t>
  </si>
  <si>
    <r>
      <rPr>
        <b/>
        <sz val="11"/>
        <color theme="1"/>
        <rFont val="Arial"/>
        <family val="2"/>
      </rPr>
      <t>Team Leader:</t>
    </r>
    <r>
      <rPr>
        <sz val="11"/>
        <color theme="1"/>
        <rFont val="Arial"/>
        <family val="2"/>
      </rPr>
      <t xml:space="preserve"> Economy Airflight
 from Homebase to Samarinda, EK</t>
    </r>
  </si>
  <si>
    <t>Homebase-Samarinda, East Kalimantan</t>
  </si>
  <si>
    <t>1 way trip</t>
  </si>
  <si>
    <r>
      <rPr>
        <b/>
        <sz val="11"/>
        <color theme="1"/>
        <rFont val="Arial"/>
        <family val="2"/>
      </rPr>
      <t>Team Leader:</t>
    </r>
    <r>
      <rPr>
        <sz val="11"/>
        <color theme="1"/>
        <rFont val="Arial"/>
        <family val="2"/>
      </rPr>
      <t xml:space="preserve"> Economy Airflight
 from Homebase to Tarakan, NK</t>
    </r>
  </si>
  <si>
    <t>Homebase-Tarakan, North Kalimantan</t>
  </si>
  <si>
    <r>
      <rPr>
        <b/>
        <sz val="11"/>
        <color theme="1"/>
        <rFont val="Arial"/>
        <family val="2"/>
      </rPr>
      <t>Team Leader:</t>
    </r>
    <r>
      <rPr>
        <sz val="11"/>
        <color theme="1"/>
        <rFont val="Arial"/>
        <family val="2"/>
      </rPr>
      <t xml:space="preserve"> Economy Airflight
 from Balikpapan to Tarakan, NK</t>
    </r>
  </si>
  <si>
    <t>Balikpapan-Tarakan, North Kalimantan</t>
  </si>
  <si>
    <r>
      <rPr>
        <b/>
        <sz val="11"/>
        <color theme="1"/>
        <rFont val="Arial"/>
        <family val="2"/>
      </rPr>
      <t>Expert 1:</t>
    </r>
    <r>
      <rPr>
        <sz val="11"/>
        <color theme="1"/>
        <rFont val="Arial"/>
        <family val="2"/>
      </rPr>
      <t xml:space="preserve"> Economy Airflight
 from Homebase to Samarinda, EK</t>
    </r>
  </si>
  <si>
    <t>2 ways (1 return trip)</t>
  </si>
  <si>
    <r>
      <rPr>
        <b/>
        <sz val="11"/>
        <color theme="1"/>
        <rFont val="Arial"/>
        <family val="2"/>
      </rPr>
      <t xml:space="preserve">Expert 2: </t>
    </r>
    <r>
      <rPr>
        <sz val="11"/>
        <color theme="1"/>
        <rFont val="Arial"/>
        <family val="2"/>
      </rPr>
      <t>Economy Airflight
from Homebase to Tarakan, NK</t>
    </r>
  </si>
  <si>
    <t>Airport Transport</t>
  </si>
  <si>
    <r>
      <rPr>
        <b/>
        <sz val="11"/>
        <color theme="1"/>
        <rFont val="Arial"/>
        <family val="2"/>
      </rPr>
      <t>Team Leader, Expert 1 - 2:</t>
    </r>
    <r>
      <rPr>
        <sz val="11"/>
        <color theme="1"/>
        <rFont val="Arial"/>
        <family val="2"/>
      </rPr>
      <t xml:space="preserve">
Airport transport, homebase-airport (round trip)</t>
    </r>
  </si>
  <si>
    <t>Homebase-Airport-Homebase</t>
  </si>
  <si>
    <r>
      <rPr>
        <b/>
        <sz val="11"/>
        <color theme="1"/>
        <rFont val="Arial"/>
        <family val="2"/>
      </rPr>
      <t>Team Leader:</t>
    </r>
    <r>
      <rPr>
        <sz val="11"/>
        <color theme="1"/>
        <rFont val="Arial"/>
        <family val="2"/>
      </rPr>
      <t xml:space="preserve"> Airport transfer, airport Samarinda-City/Hotel</t>
    </r>
  </si>
  <si>
    <r>
      <rPr>
        <b/>
        <sz val="11"/>
        <color theme="1"/>
        <rFont val="Arial"/>
        <family val="2"/>
      </rPr>
      <t xml:space="preserve">Expert 1: </t>
    </r>
    <r>
      <rPr>
        <sz val="11"/>
        <color theme="1"/>
        <rFont val="Arial"/>
        <family val="2"/>
      </rPr>
      <t>Airport transfer, airport Samarinda-City/Hotel</t>
    </r>
  </si>
  <si>
    <r>
      <rPr>
        <b/>
        <sz val="11"/>
        <color theme="1"/>
        <rFont val="Arial"/>
        <family val="2"/>
      </rPr>
      <t>Team Leader:</t>
    </r>
    <r>
      <rPr>
        <sz val="11"/>
        <color theme="1"/>
        <rFont val="Arial"/>
        <family val="2"/>
      </rPr>
      <t xml:space="preserve"> Airport transfer, KHG Kukar-Airport Balikpapan</t>
    </r>
  </si>
  <si>
    <t>Balikpapan, East Kalimantan</t>
  </si>
  <si>
    <t>Local transport</t>
  </si>
  <si>
    <r>
      <t xml:space="preserve">Team Leader &amp; Expert 1:
</t>
    </r>
    <r>
      <rPr>
        <sz val="11"/>
        <color theme="1"/>
        <rFont val="Arial"/>
        <family val="2"/>
      </rPr>
      <t>Car rental in Samarinda</t>
    </r>
  </si>
  <si>
    <t>Samarinda, East Kalimantan</t>
  </si>
  <si>
    <t>1 unit car for Team leader &amp; Expert 1; 2 ways (1 round trip)</t>
  </si>
  <si>
    <r>
      <t xml:space="preserve">Team Leader &amp; Expert 1:
</t>
    </r>
    <r>
      <rPr>
        <sz val="11"/>
        <color theme="1"/>
        <rFont val="Arial"/>
        <family val="2"/>
      </rPr>
      <t>Car rental in Samarinda-KHG Kukar</t>
    </r>
  </si>
  <si>
    <t>KHG Kukar</t>
  </si>
  <si>
    <t>2 ways (1 round trip) for Team Leader &amp; Expert 1</t>
  </si>
  <si>
    <t>2 ways (1 round trip) for Expert 1</t>
  </si>
  <si>
    <r>
      <t xml:space="preserve">Expert 1: </t>
    </r>
    <r>
      <rPr>
        <sz val="11"/>
        <color theme="1"/>
        <rFont val="Arial"/>
        <family val="2"/>
      </rPr>
      <t xml:space="preserve">Boat rental in KHG Kubar </t>
    </r>
  </si>
  <si>
    <t>3 ways for Expert 1</t>
  </si>
  <si>
    <t>Tanjung Selor, North Kalimantan</t>
  </si>
  <si>
    <t>2 ways (1 round trip) for Team Leader &amp; Expert 2</t>
  </si>
  <si>
    <r>
      <rPr>
        <b/>
        <sz val="11"/>
        <color theme="1"/>
        <rFont val="Arial"/>
        <family val="2"/>
      </rPr>
      <t>Team Leader &amp; Expert 2:</t>
    </r>
    <r>
      <rPr>
        <sz val="11"/>
        <color theme="1"/>
        <rFont val="Arial"/>
        <family val="2"/>
      </rPr>
      <t xml:space="preserve">
Car rental Tanjung Selor-Tana Tidung</t>
    </r>
  </si>
  <si>
    <r>
      <rPr>
        <b/>
        <sz val="11"/>
        <color theme="1"/>
        <rFont val="Arial"/>
        <family val="2"/>
      </rPr>
      <t>Expert 2:</t>
    </r>
    <r>
      <rPr>
        <sz val="11"/>
        <color theme="1"/>
        <rFont val="Arial"/>
        <family val="2"/>
      </rPr>
      <t xml:space="preserve"> Car rental, Tana Tidung-Sembakung Nunukan, NK</t>
    </r>
  </si>
  <si>
    <t>Sembakung Nunukan, North Kalimantan</t>
  </si>
  <si>
    <t>2 ways (1 round trip) for Expert 2</t>
  </si>
  <si>
    <t>Sembakung, North Kalimantan</t>
  </si>
  <si>
    <r>
      <rPr>
        <b/>
        <sz val="11"/>
        <color theme="1"/>
        <rFont val="Arial"/>
        <family val="2"/>
      </rPr>
      <t>Expert 2:</t>
    </r>
    <r>
      <rPr>
        <sz val="11"/>
        <color theme="1"/>
        <rFont val="Arial"/>
        <family val="2"/>
      </rPr>
      <t xml:space="preserve"> Car rental in Tana Tidung, NK</t>
    </r>
  </si>
  <si>
    <t>Tana Tidung, North Kalimantan</t>
  </si>
  <si>
    <t>Indonesia</t>
  </si>
  <si>
    <t>Other Costs (no. 3.1.3 General Terms &amp; Conditions)</t>
  </si>
  <si>
    <t>Questionnaires</t>
  </si>
  <si>
    <t>15 villages consists of 35 respondents/village</t>
  </si>
  <si>
    <t>Printing</t>
  </si>
  <si>
    <t>1 pack for each villages.</t>
  </si>
  <si>
    <t xml:space="preserve">Meeting Package: FDG </t>
  </si>
  <si>
    <t>1 time FDG in 15 villages</t>
  </si>
  <si>
    <t xml:space="preserve">Meeting Package: Training for Enumerator </t>
  </si>
  <si>
    <t>East kalimantan</t>
  </si>
  <si>
    <t>2 days training for 9 Enumerators</t>
  </si>
  <si>
    <t>2 days training for 6 Enumerators</t>
  </si>
  <si>
    <r>
      <t>prior written approval from GIZ</t>
    </r>
    <r>
      <rPr>
        <i/>
        <sz val="11"/>
        <color theme="1"/>
        <rFont val="Arial"/>
        <family val="2"/>
      </rPr>
      <t xml:space="preserve"> and </t>
    </r>
    <r>
      <rPr>
        <sz val="11"/>
        <color theme="1"/>
        <rFont val="Arial"/>
        <family val="2"/>
      </rPr>
      <t xml:space="preserve">subjected to evidence. </t>
    </r>
  </si>
  <si>
    <r>
      <t xml:space="preserve">Team Leader &amp; Expert 1:
</t>
    </r>
    <r>
      <rPr>
        <sz val="11"/>
        <color theme="1"/>
        <rFont val="Arial"/>
        <family val="2"/>
      </rPr>
      <t>Boat &amp; car rent during in KHG Kukar</t>
    </r>
  </si>
  <si>
    <r>
      <t xml:space="preserve">Expert 1: </t>
    </r>
    <r>
      <rPr>
        <sz val="11"/>
        <color theme="1"/>
        <rFont val="Arial"/>
        <family val="2"/>
      </rPr>
      <t>Car rental &amp; Boat, KHG Kukar-KHG Kubar district</t>
    </r>
  </si>
  <si>
    <r>
      <rPr>
        <b/>
        <sz val="11"/>
        <color theme="1"/>
        <rFont val="Arial"/>
        <family val="2"/>
      </rPr>
      <t>Team Leader &amp; Expert 2:</t>
    </r>
    <r>
      <rPr>
        <sz val="11"/>
        <color theme="1"/>
        <rFont val="Arial"/>
        <family val="2"/>
      </rPr>
      <t xml:space="preserve">
Car rent &amp; Boat, airport Tarakan-hotel Tanjung selor, NK</t>
    </r>
  </si>
  <si>
    <r>
      <rPr>
        <b/>
        <sz val="11"/>
        <color theme="1"/>
        <rFont val="Arial"/>
        <family val="2"/>
      </rPr>
      <t>Expert 2:</t>
    </r>
    <r>
      <rPr>
        <sz val="11"/>
        <color theme="1"/>
        <rFont val="Arial"/>
        <family val="2"/>
      </rPr>
      <t xml:space="preserve"> Car rental, Sembakung-Tanjung Selor, NK</t>
    </r>
  </si>
  <si>
    <t>1 way for Expert 2, 1 unit</t>
  </si>
  <si>
    <t>3 ways for Expert 2, 1 unit</t>
  </si>
  <si>
    <r>
      <rPr>
        <b/>
        <sz val="11"/>
        <color theme="1"/>
        <rFont val="Arial"/>
        <family val="2"/>
      </rPr>
      <t xml:space="preserve">Expert 2: </t>
    </r>
    <r>
      <rPr>
        <sz val="11"/>
        <color theme="1"/>
        <rFont val="Arial"/>
        <family val="2"/>
      </rPr>
      <t>Car rental in Sembakung, NK</t>
    </r>
  </si>
  <si>
    <t>Period of assignment: 10 July 2025 - 31 October 2025</t>
  </si>
  <si>
    <t>Contract-No.: 83491102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</si>
</sst>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quot;Rp&quot;* #,##0_-;\-&quot;Rp&quot;* #,##0_-;_-&quot;Rp&quot;* &quot;-&quot;_-;_-@_-"/>
    <numFmt numFmtId="41" formatCode="_-* #,##0_-;\-* #,##0_-;_-* &quot;-&quot;_-;_-@_-"/>
    <numFmt numFmtId="43" formatCode="_-* #,##0.00_-;\-* #,##0.00_-;_-* &quot;-&quot;??_-;_-@_-"/>
    <numFmt numFmtId="164" formatCode="_-* #,##0.00_-;\-* #,##0.00_-;_-* &quot;-&quot;_-;_-@_-"/>
    <numFmt numFmtId="165" formatCode="#,##0_ ;\-#,##0\ "/>
    <numFmt numFmtId="166" formatCode="#,##0.00_ ;\-#,##0.00\ "/>
    <numFmt numFmtId="167" formatCode="#,##0.00\ &quot;€&quot;"/>
    <numFmt numFmtId="168" formatCode="_-* #,##0\ _€_-;\-* #,##0\ _€_-;_-* &quot;-&quot;??\ _€_-;_-@_-"/>
    <numFmt numFmtId="169" formatCode="_([$Rp-421]* #,##0_);_([$Rp-421]* \(#,##0\);_([$Rp-421]* &quot;-&quot;??_);_(@_)"/>
    <numFmt numFmtId="170" formatCode="_-* #,##0_-;\-* #,##0_-;_-* &quot;-&quot;??_-;_-@_-"/>
  </numFmts>
  <fonts count="21" x14ac:knownFonts="1">
    <font>
      <sz val="12"/>
      <color theme="1"/>
      <name val="Calibri"/>
      <family val="2"/>
      <scheme val="minor"/>
    </font>
    <font>
      <sz val="11"/>
      <color theme="1"/>
      <name val="Arial"/>
      <family val="2"/>
    </font>
    <font>
      <u/>
      <sz val="12"/>
      <color theme="10"/>
      <name val="Calibri"/>
      <family val="2"/>
      <scheme val="minor"/>
    </font>
    <font>
      <u/>
      <sz val="12"/>
      <color theme="11"/>
      <name val="Calibri"/>
      <family val="2"/>
      <scheme val="minor"/>
    </font>
    <font>
      <b/>
      <sz val="11"/>
      <color theme="1"/>
      <name val="Arial"/>
      <family val="2"/>
    </font>
    <font>
      <b/>
      <sz val="11"/>
      <name val="Arial"/>
      <family val="2"/>
    </font>
    <font>
      <sz val="11"/>
      <name val="Arial"/>
      <family val="2"/>
    </font>
    <font>
      <sz val="12"/>
      <color theme="1"/>
      <name val="Calibri"/>
      <family val="2"/>
      <scheme val="minor"/>
    </font>
    <font>
      <sz val="8"/>
      <color indexed="81"/>
      <name val="Tahoma"/>
      <family val="2"/>
    </font>
    <font>
      <b/>
      <sz val="8"/>
      <color indexed="81"/>
      <name val="Tahoma"/>
      <family val="2"/>
    </font>
    <font>
      <sz val="11"/>
      <color theme="0"/>
      <name val="Arial"/>
      <family val="2"/>
    </font>
    <font>
      <i/>
      <sz val="11"/>
      <color theme="1"/>
      <name val="Arial"/>
      <family val="2"/>
    </font>
    <font>
      <sz val="11"/>
      <color rgb="FF000000"/>
      <name val="Arial"/>
      <family val="2"/>
    </font>
    <font>
      <sz val="11"/>
      <color indexed="10"/>
      <name val="Arial"/>
      <family val="2"/>
    </font>
    <font>
      <sz val="11"/>
      <color indexed="8"/>
      <name val="Arial"/>
      <family val="2"/>
    </font>
    <font>
      <b/>
      <sz val="18"/>
      <color theme="1"/>
      <name val="Arial"/>
      <family val="2"/>
    </font>
    <font>
      <b/>
      <sz val="13"/>
      <color theme="1"/>
      <name val="Arial"/>
      <family val="2"/>
    </font>
    <font>
      <sz val="13"/>
      <color theme="1"/>
      <name val="Arial"/>
      <family val="2"/>
    </font>
    <font>
      <sz val="13"/>
      <color rgb="FFFF0000"/>
      <name val="Arial"/>
      <family val="2"/>
    </font>
    <font>
      <sz val="10"/>
      <color theme="1"/>
      <name val="Arial"/>
      <family val="2"/>
    </font>
    <font>
      <sz val="11"/>
      <color rgb="FFFF0000"/>
      <name val="Arial"/>
      <family val="2"/>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6" tint="0.59999389629810485"/>
        <bgColor indexed="64"/>
      </patternFill>
    </fill>
    <fill>
      <patternFill patternType="solid">
        <fgColor theme="9"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bottom style="thin">
        <color indexed="64"/>
      </bottom>
      <diagonal/>
    </border>
  </borders>
  <cellStyleXfs count="5">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41" fontId="7" fillId="0" borderId="0" applyFont="0" applyFill="0" applyBorder="0" applyAlignment="0" applyProtection="0"/>
    <xf numFmtId="43" fontId="7" fillId="0" borderId="0" applyFont="0" applyFill="0" applyBorder="0" applyAlignment="0" applyProtection="0"/>
  </cellStyleXfs>
  <cellXfs count="171">
    <xf numFmtId="0" fontId="0" fillId="0" borderId="0" xfId="0"/>
    <xf numFmtId="0" fontId="4" fillId="0" borderId="0" xfId="0" applyFont="1" applyAlignment="1">
      <alignment vertical="top"/>
    </xf>
    <xf numFmtId="0" fontId="5" fillId="0" borderId="0" xfId="0" applyFont="1"/>
    <xf numFmtId="0" fontId="4" fillId="0" borderId="0" xfId="0" applyFont="1" applyAlignment="1">
      <alignment horizontal="center"/>
    </xf>
    <xf numFmtId="0" fontId="4" fillId="0" borderId="0" xfId="0" applyFont="1" applyAlignment="1">
      <alignment vertical="top" wrapText="1"/>
    </xf>
    <xf numFmtId="0" fontId="1" fillId="0" borderId="7" xfId="0" applyFont="1" applyBorder="1" applyAlignment="1" applyProtection="1">
      <alignment horizontal="left"/>
      <protection locked="0"/>
    </xf>
    <xf numFmtId="0" fontId="1" fillId="0" borderId="0" xfId="0" applyFont="1" applyAlignment="1">
      <alignment horizontal="left" vertical="top"/>
    </xf>
    <xf numFmtId="0" fontId="5" fillId="0" borderId="0" xfId="0" applyFont="1" applyAlignment="1" applyProtection="1">
      <alignment horizontal="left" vertical="top"/>
      <protection locked="0"/>
    </xf>
    <xf numFmtId="0" fontId="6" fillId="0" borderId="0" xfId="0" applyFont="1" applyAlignment="1">
      <alignment vertical="center" wrapText="1"/>
    </xf>
    <xf numFmtId="0" fontId="10" fillId="0" borderId="0" xfId="0" applyFont="1" applyAlignment="1">
      <alignment vertical="center" wrapText="1"/>
    </xf>
    <xf numFmtId="0" fontId="6" fillId="0" borderId="0" xfId="0" applyFont="1" applyAlignment="1">
      <alignment horizontal="center" vertical="top"/>
    </xf>
    <xf numFmtId="0" fontId="5" fillId="0" borderId="0" xfId="0" applyFont="1" applyAlignment="1">
      <alignment horizontal="left"/>
    </xf>
    <xf numFmtId="41" fontId="6" fillId="0" borderId="0" xfId="3" applyFont="1" applyBorder="1" applyAlignment="1">
      <alignment horizontal="left"/>
    </xf>
    <xf numFmtId="0" fontId="1" fillId="0" borderId="0" xfId="0" applyFont="1" applyAlignment="1" applyProtection="1">
      <alignment horizontal="left"/>
      <protection locked="0"/>
    </xf>
    <xf numFmtId="0" fontId="4" fillId="0" borderId="0" xfId="0" applyFont="1"/>
    <xf numFmtId="0" fontId="1" fillId="0" borderId="0" xfId="0" applyFont="1"/>
    <xf numFmtId="164" fontId="1" fillId="0" borderId="0" xfId="3" applyNumberFormat="1" applyFont="1" applyBorder="1"/>
    <xf numFmtId="164" fontId="1" fillId="0" borderId="0" xfId="3" applyNumberFormat="1" applyFont="1"/>
    <xf numFmtId="0" fontId="4" fillId="0" borderId="8" xfId="0" applyFont="1" applyBorder="1" applyAlignment="1">
      <alignment horizontal="left" vertical="center" wrapText="1"/>
    </xf>
    <xf numFmtId="0" fontId="4" fillId="0" borderId="9" xfId="0" applyFont="1" applyBorder="1" applyAlignment="1">
      <alignment horizontal="center" vertical="center" wrapText="1"/>
    </xf>
    <xf numFmtId="0" fontId="5" fillId="0" borderId="9" xfId="0" applyFont="1" applyBorder="1" applyAlignment="1">
      <alignment horizontal="center" vertical="center" wrapText="1"/>
    </xf>
    <xf numFmtId="41" fontId="1" fillId="0" borderId="0" xfId="3" applyFont="1"/>
    <xf numFmtId="0" fontId="1" fillId="0" borderId="2" xfId="0" applyFont="1" applyBorder="1" applyAlignment="1" applyProtection="1">
      <alignment vertical="center" wrapText="1"/>
      <protection locked="0"/>
    </xf>
    <xf numFmtId="0" fontId="1" fillId="0" borderId="1" xfId="0" applyFont="1" applyBorder="1" applyAlignment="1" applyProtection="1">
      <alignment horizontal="center" vertical="center" wrapText="1"/>
      <protection locked="0"/>
    </xf>
    <xf numFmtId="165" fontId="1" fillId="0" borderId="1" xfId="4" applyNumberFormat="1" applyFont="1" applyFill="1" applyBorder="1" applyAlignment="1" applyProtection="1">
      <alignment horizontal="center" vertical="center" wrapText="1"/>
      <protection locked="0"/>
    </xf>
    <xf numFmtId="165" fontId="1" fillId="0" borderId="1" xfId="4" applyNumberFormat="1" applyFont="1" applyFill="1" applyBorder="1" applyAlignment="1" applyProtection="1">
      <alignment horizontal="right" vertical="center" wrapText="1"/>
      <protection locked="0"/>
    </xf>
    <xf numFmtId="165" fontId="1" fillId="0" borderId="1" xfId="4" applyNumberFormat="1" applyFont="1" applyFill="1" applyBorder="1" applyAlignment="1">
      <alignment vertical="center" wrapText="1"/>
    </xf>
    <xf numFmtId="0" fontId="6" fillId="0" borderId="15" xfId="0" applyFont="1" applyBorder="1" applyAlignment="1" applyProtection="1">
      <alignment horizontal="left" vertical="center" wrapText="1"/>
      <protection locked="0"/>
    </xf>
    <xf numFmtId="0" fontId="4" fillId="0" borderId="10" xfId="0" applyFont="1" applyBorder="1" applyAlignment="1">
      <alignment vertical="center" wrapText="1"/>
    </xf>
    <xf numFmtId="0" fontId="4" fillId="0" borderId="11" xfId="0" applyFont="1" applyBorder="1" applyAlignment="1">
      <alignment horizontal="center" vertical="center" wrapText="1"/>
    </xf>
    <xf numFmtId="165" fontId="4" fillId="0" borderId="11" xfId="4" applyNumberFormat="1" applyFont="1" applyFill="1" applyBorder="1" applyAlignment="1">
      <alignment horizontal="center" vertical="center" wrapText="1"/>
    </xf>
    <xf numFmtId="165" fontId="4" fillId="0" borderId="11" xfId="4" applyNumberFormat="1" applyFont="1" applyFill="1" applyBorder="1" applyAlignment="1">
      <alignment vertical="center" wrapText="1"/>
    </xf>
    <xf numFmtId="0" fontId="1" fillId="0" borderId="11" xfId="0" applyFont="1" applyBorder="1" applyAlignment="1">
      <alignment vertical="center" wrapText="1"/>
    </xf>
    <xf numFmtId="0" fontId="6" fillId="0" borderId="3" xfId="0" applyFont="1" applyBorder="1" applyAlignment="1">
      <alignment horizontal="left" vertical="center" wrapText="1"/>
    </xf>
    <xf numFmtId="0" fontId="4" fillId="0" borderId="0" xfId="0" applyFont="1" applyAlignment="1">
      <alignment vertical="center" wrapText="1"/>
    </xf>
    <xf numFmtId="0" fontId="4" fillId="0" borderId="0" xfId="0" applyFont="1" applyAlignment="1">
      <alignment horizontal="center" vertical="center" wrapText="1"/>
    </xf>
    <xf numFmtId="166" fontId="4" fillId="0" borderId="0" xfId="4" applyNumberFormat="1" applyFont="1" applyBorder="1" applyAlignment="1">
      <alignment horizontal="center" vertical="center" wrapText="1"/>
    </xf>
    <xf numFmtId="166" fontId="4" fillId="0" borderId="0" xfId="4" applyNumberFormat="1" applyFont="1" applyBorder="1" applyAlignment="1">
      <alignment vertical="center" wrapText="1"/>
    </xf>
    <xf numFmtId="0" fontId="1" fillId="0" borderId="0" xfId="0" applyFont="1" applyAlignment="1">
      <alignment vertical="center" wrapText="1"/>
    </xf>
    <xf numFmtId="0" fontId="6" fillId="0" borderId="0" xfId="0" applyFont="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pplyProtection="1">
      <alignment vertical="center" wrapText="1"/>
      <protection locked="0"/>
    </xf>
    <xf numFmtId="165" fontId="1" fillId="0" borderId="1" xfId="4" applyNumberFormat="1" applyFont="1" applyBorder="1" applyAlignment="1" applyProtection="1">
      <alignment horizontal="center" vertical="center" wrapText="1"/>
      <protection locked="0"/>
    </xf>
    <xf numFmtId="166" fontId="1" fillId="0" borderId="1" xfId="4" applyNumberFormat="1" applyFont="1" applyFill="1" applyBorder="1" applyAlignment="1" applyProtection="1">
      <alignment horizontal="center" vertical="center" wrapText="1"/>
      <protection locked="0"/>
    </xf>
    <xf numFmtId="166" fontId="4" fillId="0" borderId="11" xfId="4" applyNumberFormat="1" applyFont="1" applyBorder="1" applyAlignment="1">
      <alignment horizontal="center" vertical="center" wrapText="1"/>
    </xf>
    <xf numFmtId="165" fontId="4" fillId="0" borderId="11" xfId="4" applyNumberFormat="1" applyFont="1" applyBorder="1" applyAlignment="1">
      <alignment vertical="center" wrapText="1"/>
    </xf>
    <xf numFmtId="165" fontId="4" fillId="0" borderId="0" xfId="4" applyNumberFormat="1" applyFont="1" applyBorder="1" applyAlignment="1">
      <alignment vertical="center" wrapText="1"/>
    </xf>
    <xf numFmtId="167" fontId="4" fillId="0" borderId="0" xfId="0" applyNumberFormat="1" applyFont="1" applyAlignment="1">
      <alignment horizontal="center" vertical="center" wrapText="1"/>
    </xf>
    <xf numFmtId="167" fontId="4" fillId="0" borderId="0" xfId="0" applyNumberFormat="1" applyFont="1" applyAlignment="1">
      <alignment vertical="center" wrapText="1"/>
    </xf>
    <xf numFmtId="0" fontId="1" fillId="0" borderId="17" xfId="0" applyFont="1" applyBorder="1" applyAlignment="1">
      <alignment horizontal="left" vertical="center" wrapText="1"/>
    </xf>
    <xf numFmtId="165" fontId="1" fillId="0" borderId="5" xfId="4" applyNumberFormat="1" applyFont="1" applyBorder="1" applyAlignment="1" applyProtection="1">
      <alignment horizontal="right" vertical="center" wrapText="1"/>
      <protection locked="0"/>
    </xf>
    <xf numFmtId="165" fontId="1" fillId="0" borderId="11" xfId="4" applyNumberFormat="1" applyFont="1" applyBorder="1" applyAlignment="1" applyProtection="1">
      <alignment horizontal="right" vertical="center" wrapText="1"/>
      <protection locked="0"/>
    </xf>
    <xf numFmtId="165" fontId="1" fillId="0" borderId="0" xfId="4" applyNumberFormat="1" applyFont="1" applyBorder="1" applyAlignment="1" applyProtection="1">
      <alignment horizontal="right" vertical="center" wrapText="1"/>
      <protection locked="0"/>
    </xf>
    <xf numFmtId="0" fontId="11" fillId="0" borderId="0" xfId="0" applyFont="1" applyAlignment="1">
      <alignment vertical="center" wrapText="1"/>
    </xf>
    <xf numFmtId="0" fontId="1" fillId="2" borderId="0" xfId="0" applyFont="1" applyFill="1"/>
    <xf numFmtId="0" fontId="6" fillId="2" borderId="0" xfId="0" applyFont="1" applyFill="1"/>
    <xf numFmtId="0" fontId="5" fillId="0" borderId="16" xfId="0" applyFont="1" applyBorder="1" applyAlignment="1">
      <alignment horizontal="left" vertical="top" wrapText="1"/>
    </xf>
    <xf numFmtId="0" fontId="5" fillId="0" borderId="0" xfId="0" applyFont="1" applyAlignment="1">
      <alignment horizontal="left" vertical="top" wrapText="1"/>
    </xf>
    <xf numFmtId="0" fontId="5" fillId="0" borderId="0" xfId="0" applyFont="1" applyAlignment="1">
      <alignment vertical="top" wrapText="1"/>
    </xf>
    <xf numFmtId="168" fontId="5" fillId="0" borderId="0" xfId="4" applyNumberFormat="1" applyFont="1" applyAlignment="1">
      <alignment vertical="top" wrapText="1"/>
    </xf>
    <xf numFmtId="169" fontId="5" fillId="0" borderId="16" xfId="4" applyNumberFormat="1" applyFont="1" applyBorder="1" applyAlignment="1">
      <alignment horizontal="left" vertical="top" wrapText="1"/>
    </xf>
    <xf numFmtId="0" fontId="1" fillId="0" borderId="0" xfId="0" applyFont="1" applyAlignment="1">
      <alignment horizontal="center"/>
    </xf>
    <xf numFmtId="0" fontId="1" fillId="2" borderId="0" xfId="0" quotePrefix="1" applyFont="1" applyFill="1" applyAlignment="1">
      <alignment horizontal="center" vertical="center" wrapText="1"/>
    </xf>
    <xf numFmtId="0" fontId="1" fillId="0" borderId="0" xfId="0" applyFont="1" applyAlignment="1">
      <alignment horizontal="center" vertical="center" wrapText="1"/>
    </xf>
    <xf numFmtId="0" fontId="12" fillId="0" borderId="0" xfId="0" applyFont="1" applyAlignment="1">
      <alignment horizontal="left" vertical="center"/>
    </xf>
    <xf numFmtId="0" fontId="1" fillId="0" borderId="0" xfId="0" applyFont="1" applyAlignment="1">
      <alignment horizontal="left"/>
    </xf>
    <xf numFmtId="0" fontId="6" fillId="0" borderId="0" xfId="0" applyFont="1" applyAlignment="1">
      <alignment vertical="center"/>
    </xf>
    <xf numFmtId="0" fontId="12" fillId="0" borderId="0" xfId="0" applyFont="1" applyAlignment="1">
      <alignment vertical="center"/>
    </xf>
    <xf numFmtId="0" fontId="1" fillId="0" borderId="0" xfId="0" applyFont="1" applyAlignment="1">
      <alignment vertical="top"/>
    </xf>
    <xf numFmtId="169" fontId="1" fillId="0" borderId="0" xfId="0" applyNumberFormat="1" applyFont="1"/>
    <xf numFmtId="42" fontId="6" fillId="0" borderId="0" xfId="3" applyNumberFormat="1" applyFont="1"/>
    <xf numFmtId="0" fontId="16" fillId="0" borderId="0" xfId="0" applyFont="1"/>
    <xf numFmtId="0" fontId="17" fillId="0" borderId="0" xfId="0" applyFont="1"/>
    <xf numFmtId="169" fontId="18" fillId="0" borderId="0" xfId="0" applyNumberFormat="1" applyFont="1"/>
    <xf numFmtId="0" fontId="4" fillId="0" borderId="19" xfId="0" applyFont="1" applyBorder="1" applyAlignment="1">
      <alignment horizontal="center" vertical="center" wrapText="1"/>
    </xf>
    <xf numFmtId="0" fontId="6" fillId="0" borderId="18"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41" fontId="6" fillId="0" borderId="5" xfId="3" applyFont="1" applyBorder="1" applyAlignment="1">
      <alignment horizontal="right" vertical="center" wrapText="1"/>
    </xf>
    <xf numFmtId="41" fontId="1" fillId="0" borderId="5" xfId="0" applyNumberFormat="1" applyFont="1" applyBorder="1" applyAlignment="1">
      <alignment horizontal="center" vertical="center" wrapText="1"/>
    </xf>
    <xf numFmtId="0" fontId="1" fillId="0" borderId="20" xfId="0" applyFont="1" applyBorder="1" applyAlignment="1" applyProtection="1">
      <alignment horizontal="left" vertical="center" wrapText="1"/>
      <protection locked="0"/>
    </xf>
    <xf numFmtId="0" fontId="11" fillId="0" borderId="21" xfId="0" applyFont="1" applyBorder="1" applyAlignment="1" applyProtection="1">
      <alignment horizontal="left" vertical="center" wrapText="1"/>
      <protection locked="0"/>
    </xf>
    <xf numFmtId="0" fontId="1" fillId="0" borderId="21" xfId="0" applyFont="1" applyBorder="1" applyAlignment="1" applyProtection="1">
      <alignment horizontal="center" vertical="center" wrapText="1"/>
      <protection locked="0"/>
    </xf>
    <xf numFmtId="1" fontId="1" fillId="0" borderId="21" xfId="0" applyNumberFormat="1" applyFont="1" applyBorder="1" applyAlignment="1" applyProtection="1">
      <alignment horizontal="right" vertical="center" wrapText="1"/>
      <protection locked="0"/>
    </xf>
    <xf numFmtId="0" fontId="6" fillId="0" borderId="21" xfId="0" applyFont="1" applyBorder="1" applyAlignment="1" applyProtection="1">
      <alignment horizontal="left" vertical="center" wrapText="1"/>
      <protection locked="0"/>
    </xf>
    <xf numFmtId="165" fontId="1" fillId="0" borderId="21" xfId="4" applyNumberFormat="1" applyFont="1" applyFill="1" applyBorder="1" applyAlignment="1">
      <alignment vertical="center" wrapText="1"/>
    </xf>
    <xf numFmtId="0" fontId="1" fillId="0" borderId="22" xfId="0" applyFont="1" applyBorder="1" applyAlignment="1" applyProtection="1">
      <alignment horizontal="left" vertical="center" wrapText="1"/>
      <protection locked="0"/>
    </xf>
    <xf numFmtId="0" fontId="1" fillId="0" borderId="2" xfId="0" applyFont="1" applyBorder="1" applyAlignment="1">
      <alignment horizontal="left" vertical="center" wrapText="1"/>
    </xf>
    <xf numFmtId="0" fontId="19" fillId="0" borderId="21" xfId="0" applyFont="1" applyBorder="1" applyAlignment="1" applyProtection="1">
      <alignment horizontal="center" vertical="center" wrapText="1"/>
      <protection locked="0"/>
    </xf>
    <xf numFmtId="165" fontId="19" fillId="0" borderId="21" xfId="4" applyNumberFormat="1" applyFont="1" applyBorder="1" applyAlignment="1" applyProtection="1">
      <alignment horizontal="center" vertical="center" wrapText="1"/>
      <protection locked="0"/>
    </xf>
    <xf numFmtId="0" fontId="19" fillId="0" borderId="21" xfId="0" applyFont="1" applyBorder="1" applyAlignment="1">
      <alignment horizontal="center" vertical="center" wrapText="1"/>
    </xf>
    <xf numFmtId="0" fontId="1" fillId="0" borderId="23" xfId="0" applyFont="1" applyBorder="1" applyAlignment="1">
      <alignment horizontal="left" vertical="center" wrapText="1"/>
    </xf>
    <xf numFmtId="0" fontId="6" fillId="0" borderId="22" xfId="0" applyFont="1" applyBorder="1" applyAlignment="1" applyProtection="1">
      <alignment horizontal="left" vertical="center" wrapText="1"/>
      <protection locked="0"/>
    </xf>
    <xf numFmtId="43" fontId="10" fillId="0" borderId="0" xfId="0" applyNumberFormat="1" applyFont="1" applyAlignment="1">
      <alignment vertical="center" wrapText="1"/>
    </xf>
    <xf numFmtId="43" fontId="10" fillId="0" borderId="0" xfId="4" applyFont="1"/>
    <xf numFmtId="165" fontId="1" fillId="0" borderId="1" xfId="4" applyNumberFormat="1" applyFont="1" applyBorder="1" applyAlignment="1" applyProtection="1">
      <alignment horizontal="right" vertical="center" wrapText="1"/>
      <protection locked="0"/>
    </xf>
    <xf numFmtId="165" fontId="1" fillId="0" borderId="0" xfId="0" applyNumberFormat="1" applyFont="1" applyAlignment="1">
      <alignment vertical="center" wrapText="1"/>
    </xf>
    <xf numFmtId="0" fontId="1" fillId="0" borderId="20" xfId="0" applyFont="1" applyBorder="1" applyAlignment="1" applyProtection="1">
      <alignment vertical="center" wrapText="1"/>
      <protection locked="0"/>
    </xf>
    <xf numFmtId="165" fontId="1" fillId="0" borderId="21" xfId="4" applyNumberFormat="1" applyFont="1" applyFill="1" applyBorder="1" applyAlignment="1" applyProtection="1">
      <alignment horizontal="center" vertical="center" wrapText="1"/>
      <protection locked="0"/>
    </xf>
    <xf numFmtId="165" fontId="1" fillId="0" borderId="21" xfId="4" applyNumberFormat="1" applyFont="1" applyFill="1" applyBorder="1" applyAlignment="1" applyProtection="1">
      <alignment horizontal="right" vertical="center" wrapText="1"/>
      <protection locked="0"/>
    </xf>
    <xf numFmtId="0" fontId="1" fillId="0" borderId="5" xfId="0" applyFont="1" applyBorder="1" applyAlignment="1" applyProtection="1">
      <alignment horizontal="center" vertical="center" wrapText="1"/>
      <protection locked="0"/>
    </xf>
    <xf numFmtId="165" fontId="1" fillId="0" borderId="5" xfId="4" applyNumberFormat="1" applyFont="1" applyBorder="1" applyAlignment="1" applyProtection="1">
      <alignment horizontal="center" vertical="center" wrapText="1"/>
      <protection locked="0"/>
    </xf>
    <xf numFmtId="0" fontId="1" fillId="0" borderId="5" xfId="0" applyFont="1" applyBorder="1" applyAlignment="1">
      <alignment horizontal="center" vertical="center" wrapText="1"/>
    </xf>
    <xf numFmtId="165" fontId="1" fillId="0" borderId="21" xfId="4" applyNumberFormat="1" applyFont="1" applyBorder="1" applyAlignment="1" applyProtection="1">
      <alignment horizontal="center" vertical="center" wrapText="1"/>
      <protection locked="0"/>
    </xf>
    <xf numFmtId="0" fontId="1" fillId="0" borderId="21" xfId="0" applyFont="1" applyBorder="1" applyAlignment="1">
      <alignment horizontal="center" vertical="center" wrapText="1"/>
    </xf>
    <xf numFmtId="0" fontId="1" fillId="2" borderId="1" xfId="0" applyFont="1" applyFill="1" applyBorder="1" applyAlignment="1" applyProtection="1">
      <alignment horizontal="left" vertical="center" wrapText="1"/>
      <protection locked="0"/>
    </xf>
    <xf numFmtId="0" fontId="1" fillId="2" borderId="24" xfId="0" applyFont="1" applyFill="1" applyBorder="1" applyAlignment="1" applyProtection="1">
      <alignment horizontal="center" vertical="center" wrapText="1"/>
      <protection locked="0"/>
    </xf>
    <xf numFmtId="165" fontId="1" fillId="2" borderId="5" xfId="4" applyNumberFormat="1" applyFont="1" applyFill="1" applyBorder="1" applyAlignment="1" applyProtection="1">
      <alignment horizontal="center" vertical="center" wrapText="1"/>
      <protection locked="0"/>
    </xf>
    <xf numFmtId="3" fontId="1" fillId="2" borderId="1" xfId="0" applyNumberFormat="1" applyFont="1" applyFill="1" applyBorder="1" applyAlignment="1">
      <alignment horizontal="center" vertical="center" wrapText="1"/>
    </xf>
    <xf numFmtId="41" fontId="6" fillId="0" borderId="5" xfId="3" applyFont="1" applyBorder="1" applyAlignment="1">
      <alignment vertical="center" wrapText="1"/>
    </xf>
    <xf numFmtId="0" fontId="1" fillId="0" borderId="5" xfId="0" applyFont="1" applyBorder="1" applyAlignment="1">
      <alignment horizontal="left" vertical="center" wrapText="1"/>
    </xf>
    <xf numFmtId="0" fontId="1" fillId="0" borderId="27" xfId="0" applyFont="1" applyBorder="1" applyAlignment="1">
      <alignment horizontal="left" vertical="center" wrapText="1"/>
    </xf>
    <xf numFmtId="0" fontId="1" fillId="0" borderId="4" xfId="0" applyFont="1" applyBorder="1" applyAlignment="1">
      <alignment horizontal="left" vertical="center" wrapText="1"/>
    </xf>
    <xf numFmtId="0" fontId="6" fillId="0" borderId="1" xfId="0" applyFont="1" applyBorder="1" applyAlignment="1">
      <alignment horizontal="center" vertical="center" wrapText="1"/>
    </xf>
    <xf numFmtId="41" fontId="6" fillId="0" borderId="5" xfId="0" applyNumberFormat="1" applyFont="1" applyBorder="1" applyAlignment="1">
      <alignment horizontal="center" vertical="center" wrapText="1"/>
    </xf>
    <xf numFmtId="0" fontId="1" fillId="0" borderId="15" xfId="0" applyFont="1" applyBorder="1" applyAlignment="1">
      <alignment horizontal="center" vertical="center" wrapText="1"/>
    </xf>
    <xf numFmtId="41" fontId="4" fillId="0" borderId="11" xfId="4" applyNumberFormat="1" applyFont="1" applyBorder="1" applyAlignment="1">
      <alignment horizontal="center" vertical="center" wrapText="1"/>
    </xf>
    <xf numFmtId="41" fontId="4" fillId="0" borderId="11" xfId="4" applyNumberFormat="1" applyFont="1" applyBorder="1" applyAlignment="1">
      <alignment vertical="center" wrapText="1"/>
    </xf>
    <xf numFmtId="0" fontId="1" fillId="0" borderId="17" xfId="0" applyFont="1" applyBorder="1" applyAlignment="1" applyProtection="1">
      <alignment vertical="center" wrapText="1"/>
      <protection locked="0"/>
    </xf>
    <xf numFmtId="0" fontId="1" fillId="0" borderId="21" xfId="0" applyFont="1" applyBorder="1" applyAlignment="1" applyProtection="1">
      <alignment vertical="center" wrapText="1"/>
      <protection locked="0"/>
    </xf>
    <xf numFmtId="0" fontId="1" fillId="0" borderId="5" xfId="0" applyFont="1" applyBorder="1" applyAlignment="1" applyProtection="1">
      <alignment vertical="center" wrapText="1"/>
      <protection locked="0"/>
    </xf>
    <xf numFmtId="0" fontId="4" fillId="0" borderId="2" xfId="0" applyFont="1" applyBorder="1" applyAlignment="1">
      <alignment horizontal="left" vertical="center" wrapText="1"/>
    </xf>
    <xf numFmtId="0" fontId="1" fillId="0" borderId="1" xfId="0" applyFont="1" applyBorder="1" applyAlignment="1">
      <alignment horizontal="left" vertical="center" wrapText="1"/>
    </xf>
    <xf numFmtId="41" fontId="1" fillId="0" borderId="5" xfId="4" applyNumberFormat="1" applyFont="1" applyBorder="1" applyAlignment="1" applyProtection="1">
      <alignment horizontal="right" vertical="center" wrapText="1"/>
      <protection locked="0"/>
    </xf>
    <xf numFmtId="41" fontId="1" fillId="0" borderId="23" xfId="4" applyNumberFormat="1" applyFont="1" applyBorder="1" applyAlignment="1" applyProtection="1">
      <alignment horizontal="right" vertical="center" wrapText="1"/>
      <protection locked="0"/>
    </xf>
    <xf numFmtId="170" fontId="1" fillId="0" borderId="1" xfId="0" applyNumberFormat="1" applyFont="1" applyBorder="1" applyAlignment="1">
      <alignment horizontal="left" vertical="center" wrapText="1"/>
    </xf>
    <xf numFmtId="41" fontId="1" fillId="0" borderId="1" xfId="0" applyNumberFormat="1" applyFont="1" applyBorder="1" applyAlignment="1">
      <alignment horizontal="left" vertical="center" wrapText="1"/>
    </xf>
    <xf numFmtId="0" fontId="1" fillId="0" borderId="15" xfId="0" applyFont="1" applyBorder="1" applyAlignment="1">
      <alignment horizontal="left" vertical="center" wrapText="1"/>
    </xf>
    <xf numFmtId="0" fontId="4" fillId="5" borderId="1" xfId="0" applyFont="1" applyFill="1" applyBorder="1" applyAlignment="1">
      <alignment vertical="center" wrapText="1"/>
    </xf>
    <xf numFmtId="0" fontId="4" fillId="5" borderId="15" xfId="0" applyFont="1" applyFill="1" applyBorder="1" applyAlignment="1">
      <alignment vertical="center" wrapText="1"/>
    </xf>
    <xf numFmtId="0" fontId="4" fillId="6" borderId="28" xfId="0" applyFont="1" applyFill="1" applyBorder="1" applyAlignment="1">
      <alignment vertical="center" wrapText="1"/>
    </xf>
    <xf numFmtId="0" fontId="4" fillId="6" borderId="7" xfId="0" applyFont="1" applyFill="1" applyBorder="1" applyAlignment="1">
      <alignment vertical="center" wrapText="1"/>
    </xf>
    <xf numFmtId="0" fontId="4" fillId="6" borderId="18" xfId="0" applyFont="1" applyFill="1" applyBorder="1" applyAlignment="1">
      <alignment vertical="center" wrapText="1"/>
    </xf>
    <xf numFmtId="0" fontId="4" fillId="7" borderId="29" xfId="0" applyFont="1" applyFill="1" applyBorder="1" applyAlignment="1">
      <alignment vertical="center" wrapText="1"/>
    </xf>
    <xf numFmtId="0" fontId="4" fillId="7" borderId="30" xfId="0" applyFont="1" applyFill="1" applyBorder="1" applyAlignment="1">
      <alignment vertical="center" wrapText="1"/>
    </xf>
    <xf numFmtId="0" fontId="4" fillId="7" borderId="31" xfId="0" applyFont="1" applyFill="1" applyBorder="1" applyAlignment="1">
      <alignment vertical="center" wrapText="1"/>
    </xf>
    <xf numFmtId="0" fontId="1" fillId="2" borderId="32" xfId="0" applyFont="1" applyFill="1" applyBorder="1" applyAlignment="1" applyProtection="1">
      <alignment horizontal="left" vertical="center" wrapText="1"/>
      <protection locked="0"/>
    </xf>
    <xf numFmtId="0" fontId="1" fillId="0" borderId="15" xfId="0" applyFont="1" applyBorder="1" applyAlignment="1">
      <alignment vertical="center" wrapText="1"/>
    </xf>
    <xf numFmtId="0" fontId="1" fillId="0" borderId="22" xfId="0" applyFont="1" applyBorder="1" applyAlignment="1">
      <alignment horizontal="left" vertical="center" wrapText="1"/>
    </xf>
    <xf numFmtId="41" fontId="1" fillId="0" borderId="1" xfId="4" applyNumberFormat="1" applyFont="1" applyBorder="1" applyAlignment="1" applyProtection="1">
      <alignment horizontal="right" vertical="center" wrapText="1"/>
      <protection locked="0"/>
    </xf>
    <xf numFmtId="41" fontId="1" fillId="0" borderId="1" xfId="4" applyNumberFormat="1" applyFont="1" applyFill="1" applyBorder="1" applyAlignment="1" applyProtection="1">
      <alignment horizontal="right" vertical="center" wrapText="1"/>
      <protection locked="0"/>
    </xf>
    <xf numFmtId="41" fontId="1" fillId="0" borderId="1" xfId="4" applyNumberFormat="1" applyFont="1" applyFill="1" applyBorder="1" applyAlignment="1">
      <alignment vertical="center" wrapText="1"/>
    </xf>
    <xf numFmtId="41" fontId="1" fillId="0" borderId="21" xfId="4" applyNumberFormat="1" applyFont="1" applyFill="1" applyBorder="1" applyAlignment="1" applyProtection="1">
      <alignment horizontal="right" vertical="center" wrapText="1"/>
      <protection locked="0"/>
    </xf>
    <xf numFmtId="41" fontId="1" fillId="0" borderId="21" xfId="0" applyNumberFormat="1" applyFont="1" applyBorder="1" applyAlignment="1" applyProtection="1">
      <alignment horizontal="right" vertical="center" wrapText="1"/>
      <protection locked="0"/>
    </xf>
    <xf numFmtId="41" fontId="4" fillId="0" borderId="11" xfId="4" applyNumberFormat="1" applyFont="1" applyFill="1" applyBorder="1" applyAlignment="1">
      <alignment horizontal="center" vertical="center" wrapText="1"/>
    </xf>
    <xf numFmtId="41" fontId="4" fillId="0" borderId="11" xfId="4" applyNumberFormat="1" applyFont="1" applyFill="1" applyBorder="1" applyAlignment="1">
      <alignment vertical="center" wrapText="1"/>
    </xf>
    <xf numFmtId="169" fontId="10" fillId="0" borderId="0" xfId="0" applyNumberFormat="1" applyFont="1" applyAlignment="1">
      <alignment vertical="center" wrapText="1"/>
    </xf>
    <xf numFmtId="170" fontId="10" fillId="0" borderId="0" xfId="0" applyNumberFormat="1" applyFont="1"/>
    <xf numFmtId="170" fontId="1" fillId="0" borderId="0" xfId="4" applyNumberFormat="1" applyFont="1"/>
    <xf numFmtId="170" fontId="1" fillId="0" borderId="1" xfId="4" applyNumberFormat="1" applyFont="1" applyFill="1" applyBorder="1" applyAlignment="1">
      <alignment horizontal="center" vertical="center" wrapText="1"/>
    </xf>
    <xf numFmtId="41" fontId="1" fillId="0" borderId="5" xfId="4" applyNumberFormat="1" applyFont="1" applyFill="1" applyBorder="1" applyAlignment="1" applyProtection="1">
      <alignment horizontal="right" vertical="center" wrapText="1"/>
      <protection locked="0"/>
    </xf>
    <xf numFmtId="0" fontId="5" fillId="4" borderId="0" xfId="0" applyFont="1" applyFill="1" applyAlignment="1">
      <alignment horizontal="left" vertical="center" wrapText="1"/>
    </xf>
    <xf numFmtId="0" fontId="15" fillId="0" borderId="0" xfId="0" applyFont="1" applyAlignment="1">
      <alignment horizontal="center"/>
    </xf>
    <xf numFmtId="0" fontId="1" fillId="0" borderId="6" xfId="0" applyFont="1" applyBorder="1" applyAlignment="1" applyProtection="1">
      <alignment horizontal="left" wrapText="1"/>
      <protection locked="0"/>
    </xf>
    <xf numFmtId="0" fontId="1" fillId="0" borderId="7" xfId="0" applyFont="1" applyBorder="1" applyAlignment="1" applyProtection="1">
      <alignment horizontal="left"/>
      <protection locked="0"/>
    </xf>
    <xf numFmtId="0" fontId="6" fillId="0" borderId="0" xfId="0" applyFont="1" applyAlignment="1">
      <alignment horizontal="center" vertical="top"/>
    </xf>
    <xf numFmtId="0" fontId="4" fillId="3" borderId="0" xfId="0" applyFont="1" applyFill="1" applyAlignment="1">
      <alignment horizontal="center" vertical="center" wrapText="1"/>
    </xf>
    <xf numFmtId="0" fontId="5" fillId="4" borderId="25" xfId="0" applyFont="1" applyFill="1" applyBorder="1" applyAlignment="1">
      <alignment horizontal="left" vertical="center" wrapText="1"/>
    </xf>
    <xf numFmtId="0" fontId="4" fillId="0" borderId="12" xfId="0" applyFont="1" applyBorder="1" applyAlignment="1">
      <alignment horizontal="left" vertical="center" wrapText="1"/>
    </xf>
    <xf numFmtId="0" fontId="4" fillId="0" borderId="4" xfId="0" applyFont="1" applyBorder="1" applyAlignment="1">
      <alignment horizontal="left" vertical="center" wrapText="1"/>
    </xf>
    <xf numFmtId="0" fontId="4" fillId="0" borderId="13" xfId="0" applyFont="1" applyBorder="1" applyAlignment="1">
      <alignment horizontal="center" vertical="center" wrapText="1"/>
    </xf>
    <xf numFmtId="0" fontId="4" fillId="0" borderId="5"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cellXfs>
  <cellStyles count="5">
    <cellStyle name="Comma" xfId="4" builtinId="3"/>
    <cellStyle name="Comma [0]" xfId="3" builtinId="6"/>
    <cellStyle name="Followed Hyperlink" xfId="2" builtinId="9" hidden="1"/>
    <cellStyle name="Hyperlink" xfId="1" builtinId="8" hidden="1"/>
    <cellStyle name="Normal" xfId="0" builtinId="0"/>
  </cellStyles>
  <dxfs count="0"/>
  <tableStyles count="0" defaultTableStyle="TableStyleMedium9" defaultPivotStyle="PivotStyleMedium4"/>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112059</xdr:colOff>
      <xdr:row>0</xdr:row>
      <xdr:rowOff>78442</xdr:rowOff>
    </xdr:from>
    <xdr:to>
      <xdr:col>0</xdr:col>
      <xdr:colOff>1768928</xdr:colOff>
      <xdr:row>2</xdr:row>
      <xdr:rowOff>154215</xdr:rowOff>
    </xdr:to>
    <xdr:pic>
      <xdr:nvPicPr>
        <xdr:cNvPr id="2" name="image1.jpeg">
          <a:extLst>
            <a:ext uri="{FF2B5EF4-FFF2-40B4-BE49-F238E27FC236}">
              <a16:creationId xmlns:a16="http://schemas.microsoft.com/office/drawing/2014/main" id="{C002C9DE-8DC0-420F-8584-9921799D6CBE}"/>
            </a:ext>
          </a:extLst>
        </xdr:cNvPr>
        <xdr:cNvPicPr/>
      </xdr:nvPicPr>
      <xdr:blipFill>
        <a:blip xmlns:r="http://schemas.openxmlformats.org/officeDocument/2006/relationships" r:embed="rId1" cstate="print"/>
        <a:stretch>
          <a:fillRect/>
        </a:stretch>
      </xdr:blipFill>
      <xdr:spPr>
        <a:xfrm>
          <a:off x="112059" y="78442"/>
          <a:ext cx="1656869" cy="54567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112059</xdr:colOff>
      <xdr:row>0</xdr:row>
      <xdr:rowOff>78442</xdr:rowOff>
    </xdr:from>
    <xdr:to>
      <xdr:col>0</xdr:col>
      <xdr:colOff>1768928</xdr:colOff>
      <xdr:row>2</xdr:row>
      <xdr:rowOff>154215</xdr:rowOff>
    </xdr:to>
    <xdr:pic>
      <xdr:nvPicPr>
        <xdr:cNvPr id="2" name="image1.jpeg">
          <a:extLst>
            <a:ext uri="{FF2B5EF4-FFF2-40B4-BE49-F238E27FC236}">
              <a16:creationId xmlns:a16="http://schemas.microsoft.com/office/drawing/2014/main" id="{3EB1A91C-0B7F-4A08-8E69-7F533BFC9007}"/>
            </a:ext>
          </a:extLst>
        </xdr:cNvPr>
        <xdr:cNvPicPr/>
      </xdr:nvPicPr>
      <xdr:blipFill>
        <a:blip xmlns:r="http://schemas.openxmlformats.org/officeDocument/2006/relationships" r:embed="rId1" cstate="print"/>
        <a:stretch>
          <a:fillRect/>
        </a:stretch>
      </xdr:blipFill>
      <xdr:spPr>
        <a:xfrm>
          <a:off x="112059" y="78442"/>
          <a:ext cx="1656869" cy="537206"/>
        </a:xfrm>
        <a:prstGeom prst="rect">
          <a:avLst/>
        </a:prstGeom>
      </xdr:spPr>
    </xdr:pic>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9AD7CA-C271-41B9-ACF5-8821A671D41D}">
  <sheetPr>
    <pageSetUpPr fitToPage="1"/>
  </sheetPr>
  <dimension ref="A2:O52"/>
  <sheetViews>
    <sheetView tabSelected="1" topLeftCell="A5" zoomScale="70" zoomScaleNormal="70" zoomScalePageLayoutView="72" workbookViewId="0">
      <selection activeCell="A12" sqref="A12"/>
    </sheetView>
  </sheetViews>
  <sheetFormatPr defaultColWidth="11" defaultRowHeight="13.7" x14ac:dyDescent="0.4"/>
  <cols>
    <col min="1" max="1" width="36.5" style="15" customWidth="1"/>
    <col min="2" max="2" width="24.21875" style="15" customWidth="1"/>
    <col min="3" max="3" width="16.609375" style="15" customWidth="1"/>
    <col min="4" max="4" width="9.609375" style="15" customWidth="1"/>
    <col min="5" max="5" width="19.609375" style="15" customWidth="1"/>
    <col min="6" max="6" width="21.38671875" style="15" customWidth="1"/>
    <col min="7" max="7" width="22.109375" style="15" customWidth="1"/>
    <col min="8" max="8" width="30.609375" style="15" customWidth="1"/>
    <col min="9" max="14" width="11" style="15"/>
    <col min="15" max="15" width="14.5" style="15" bestFit="1" customWidth="1"/>
    <col min="16" max="16384" width="11" style="15"/>
  </cols>
  <sheetData>
    <row r="2" spans="1:8" s="14" customFormat="1" ht="22.7" x14ac:dyDescent="0.7">
      <c r="A2" s="151" t="s">
        <v>0</v>
      </c>
      <c r="B2" s="151"/>
      <c r="C2" s="151"/>
      <c r="D2" s="151"/>
      <c r="E2" s="151"/>
      <c r="F2" s="151"/>
      <c r="G2" s="151"/>
      <c r="H2" s="151"/>
    </row>
    <row r="3" spans="1:8" s="14" customFormat="1" x14ac:dyDescent="0.4">
      <c r="A3" s="3"/>
      <c r="B3" s="3"/>
      <c r="C3" s="3"/>
      <c r="D3" s="3"/>
      <c r="E3" s="3"/>
      <c r="F3" s="3"/>
    </row>
    <row r="4" spans="1:8" ht="18.75" customHeight="1" x14ac:dyDescent="0.4">
      <c r="A4" s="1" t="s">
        <v>1</v>
      </c>
      <c r="B4" s="1"/>
    </row>
    <row r="5" spans="1:8" ht="30.6" customHeight="1" x14ac:dyDescent="0.4">
      <c r="A5" s="1"/>
      <c r="B5" s="1"/>
    </row>
    <row r="6" spans="1:8" ht="30.6" customHeight="1" x14ac:dyDescent="0.4">
      <c r="A6" s="1"/>
      <c r="B6" s="1"/>
      <c r="C6" s="34" t="s">
        <v>2</v>
      </c>
      <c r="D6" s="152"/>
      <c r="E6" s="152"/>
      <c r="F6" s="152"/>
    </row>
    <row r="7" spans="1:8" ht="30.6" customHeight="1" x14ac:dyDescent="0.4">
      <c r="C7" s="34" t="s">
        <v>3</v>
      </c>
      <c r="D7" s="153"/>
      <c r="E7" s="153"/>
      <c r="F7" s="153"/>
    </row>
    <row r="8" spans="1:8" ht="30.6" customHeight="1" x14ac:dyDescent="0.4">
      <c r="C8" s="34" t="s">
        <v>4</v>
      </c>
      <c r="D8" s="5"/>
      <c r="E8" s="5"/>
      <c r="F8" s="5"/>
    </row>
    <row r="9" spans="1:8" ht="30.6" customHeight="1" x14ac:dyDescent="0.4">
      <c r="C9" s="34" t="s">
        <v>5</v>
      </c>
      <c r="D9" s="5"/>
      <c r="E9" s="5"/>
      <c r="F9" s="5"/>
    </row>
    <row r="10" spans="1:8" ht="30.6" customHeight="1" x14ac:dyDescent="0.4">
      <c r="C10" s="34" t="s">
        <v>6</v>
      </c>
      <c r="D10" s="5"/>
      <c r="E10" s="5"/>
      <c r="F10" s="5"/>
    </row>
    <row r="11" spans="1:8" ht="18.75" customHeight="1" x14ac:dyDescent="0.4">
      <c r="C11" s="4"/>
      <c r="D11" s="13"/>
      <c r="E11" s="13"/>
      <c r="F11" s="13"/>
    </row>
    <row r="12" spans="1:8" ht="18.75" customHeight="1" x14ac:dyDescent="0.4">
      <c r="A12" s="1" t="s">
        <v>123</v>
      </c>
      <c r="B12" s="1"/>
      <c r="C12" s="6"/>
      <c r="D12" s="6"/>
      <c r="E12" s="6"/>
      <c r="F12" s="6"/>
    </row>
    <row r="13" spans="1:8" ht="18.75" customHeight="1" x14ac:dyDescent="0.4">
      <c r="A13" s="1" t="s">
        <v>7</v>
      </c>
      <c r="B13" s="1"/>
      <c r="C13" s="6"/>
      <c r="D13" s="6"/>
      <c r="E13" s="6"/>
      <c r="F13" s="6"/>
    </row>
    <row r="14" spans="1:8" ht="18.75" customHeight="1" x14ac:dyDescent="0.4">
      <c r="A14" s="1" t="s">
        <v>8</v>
      </c>
      <c r="B14" s="1"/>
      <c r="C14" s="6"/>
      <c r="D14" s="6"/>
      <c r="E14" s="6"/>
      <c r="F14" s="6"/>
    </row>
    <row r="15" spans="1:8" ht="18.75" customHeight="1" x14ac:dyDescent="0.4">
      <c r="A15" s="1" t="s">
        <v>9</v>
      </c>
      <c r="B15" s="1"/>
      <c r="C15" s="6"/>
      <c r="D15" s="6"/>
      <c r="E15" s="6"/>
      <c r="F15" s="6"/>
    </row>
    <row r="16" spans="1:8" ht="18.75" customHeight="1" x14ac:dyDescent="0.4">
      <c r="A16" s="1" t="s">
        <v>122</v>
      </c>
      <c r="B16" s="1"/>
      <c r="C16" s="6"/>
      <c r="D16" s="6"/>
      <c r="E16" s="6"/>
      <c r="F16" s="6"/>
    </row>
    <row r="17" spans="1:15" x14ac:dyDescent="0.4">
      <c r="A17" s="2" t="s">
        <v>10</v>
      </c>
      <c r="B17" s="2"/>
      <c r="C17" s="7"/>
      <c r="D17" s="154"/>
      <c r="E17" s="154"/>
      <c r="F17" s="154"/>
    </row>
    <row r="18" spans="1:15" x14ac:dyDescent="0.4">
      <c r="A18" s="2"/>
      <c r="B18" s="2"/>
      <c r="C18" s="7"/>
      <c r="D18" s="10"/>
      <c r="E18" s="10"/>
      <c r="F18" s="10"/>
    </row>
    <row r="19" spans="1:15" x14ac:dyDescent="0.4">
      <c r="A19" s="2"/>
      <c r="B19" s="2"/>
      <c r="C19" s="7"/>
      <c r="D19" s="10"/>
      <c r="E19" s="10"/>
      <c r="F19" s="10"/>
      <c r="G19" s="21"/>
    </row>
    <row r="20" spans="1:15" ht="12" customHeight="1" x14ac:dyDescent="0.4">
      <c r="A20" s="12"/>
      <c r="B20" s="11"/>
      <c r="C20" s="11"/>
      <c r="D20" s="11"/>
      <c r="E20" s="11"/>
      <c r="F20" s="11"/>
      <c r="H20" s="16"/>
    </row>
    <row r="21" spans="1:15" x14ac:dyDescent="0.4">
      <c r="A21" s="155" t="s">
        <v>11</v>
      </c>
      <c r="B21" s="155"/>
      <c r="C21" s="155"/>
      <c r="D21" s="155"/>
      <c r="E21" s="155"/>
      <c r="F21" s="155"/>
      <c r="G21" s="155"/>
      <c r="H21" s="155"/>
    </row>
    <row r="22" spans="1:15" ht="14" thickBot="1" x14ac:dyDescent="0.45">
      <c r="A22" s="150" t="s">
        <v>12</v>
      </c>
      <c r="B22" s="150"/>
      <c r="C22" s="150"/>
      <c r="D22" s="150"/>
      <c r="E22" s="150"/>
      <c r="F22" s="150"/>
      <c r="G22" s="150"/>
      <c r="H22" s="150"/>
    </row>
    <row r="23" spans="1:15" ht="23.1" customHeight="1" x14ac:dyDescent="0.4">
      <c r="A23" s="18" t="s">
        <v>13</v>
      </c>
      <c r="B23" s="19" t="s">
        <v>14</v>
      </c>
      <c r="C23" s="19" t="s">
        <v>15</v>
      </c>
      <c r="D23" s="20" t="s">
        <v>16</v>
      </c>
      <c r="E23" s="20" t="s">
        <v>17</v>
      </c>
      <c r="F23" s="19" t="s">
        <v>18</v>
      </c>
      <c r="G23" s="19" t="s">
        <v>19</v>
      </c>
      <c r="H23" s="74" t="s">
        <v>20</v>
      </c>
    </row>
    <row r="24" spans="1:15" ht="22.5" customHeight="1" x14ac:dyDescent="0.4">
      <c r="A24" s="22" t="s">
        <v>21</v>
      </c>
      <c r="B24" s="23"/>
      <c r="C24" s="24">
        <v>1</v>
      </c>
      <c r="D24" s="23">
        <v>1</v>
      </c>
      <c r="E24" s="25">
        <f>40%*Breakdown!F97</f>
        <v>104916000</v>
      </c>
      <c r="F24" s="26">
        <f>C24*D24*E24</f>
        <v>104916000</v>
      </c>
      <c r="G24" s="76" t="s">
        <v>22</v>
      </c>
      <c r="H24" s="27" t="s">
        <v>23</v>
      </c>
      <c r="O24" s="93">
        <f>C24*D24*4000000</f>
        <v>4000000</v>
      </c>
    </row>
    <row r="25" spans="1:15" ht="20.7" customHeight="1" x14ac:dyDescent="0.4">
      <c r="A25" s="22" t="s">
        <v>24</v>
      </c>
      <c r="B25" s="23"/>
      <c r="C25" s="24">
        <v>1</v>
      </c>
      <c r="D25" s="23">
        <v>1</v>
      </c>
      <c r="E25" s="25">
        <f>30%*Breakdown!F97</f>
        <v>78687000</v>
      </c>
      <c r="F25" s="26">
        <f>C25*D25*E25</f>
        <v>78687000</v>
      </c>
      <c r="G25" s="76" t="s">
        <v>25</v>
      </c>
      <c r="H25" s="75" t="s">
        <v>23</v>
      </c>
      <c r="O25" s="93">
        <f>C25*D25*2500000</f>
        <v>2500000</v>
      </c>
    </row>
    <row r="26" spans="1:15" ht="20.7" customHeight="1" x14ac:dyDescent="0.4">
      <c r="A26" s="96" t="s">
        <v>26</v>
      </c>
      <c r="B26" s="81"/>
      <c r="C26" s="97">
        <v>1</v>
      </c>
      <c r="D26" s="81">
        <v>1</v>
      </c>
      <c r="E26" s="98">
        <f>30%*Breakdown!F97</f>
        <v>78687000</v>
      </c>
      <c r="F26" s="26">
        <f>C26*D26*E26</f>
        <v>78687000</v>
      </c>
      <c r="G26" s="76" t="s">
        <v>22</v>
      </c>
      <c r="H26" s="27" t="s">
        <v>23</v>
      </c>
      <c r="O26" s="93"/>
    </row>
    <row r="27" spans="1:15" ht="20.7" customHeight="1" x14ac:dyDescent="0.4">
      <c r="A27" s="49" t="s">
        <v>27</v>
      </c>
      <c r="B27" s="81"/>
      <c r="C27" s="102">
        <v>3</v>
      </c>
      <c r="D27" s="103">
        <v>1</v>
      </c>
      <c r="E27" s="138">
        <v>980000</v>
      </c>
      <c r="F27" s="84">
        <f>C27*D27*E27</f>
        <v>2940000</v>
      </c>
      <c r="G27" s="83" t="s">
        <v>28</v>
      </c>
      <c r="H27" s="91"/>
      <c r="O27" s="93"/>
    </row>
    <row r="28" spans="1:15" ht="20.7" customHeight="1" x14ac:dyDescent="0.4">
      <c r="A28" s="49" t="s">
        <v>29</v>
      </c>
      <c r="B28" s="81"/>
      <c r="C28" s="102">
        <v>2</v>
      </c>
      <c r="D28" s="103">
        <v>1</v>
      </c>
      <c r="E28" s="138">
        <v>380000</v>
      </c>
      <c r="F28" s="84">
        <f t="shared" ref="F28:F30" si="0">C28*D28*E28</f>
        <v>760000</v>
      </c>
      <c r="G28" s="83" t="s">
        <v>28</v>
      </c>
      <c r="H28" s="91"/>
      <c r="O28" s="93"/>
    </row>
    <row r="29" spans="1:15" ht="20.7" customHeight="1" x14ac:dyDescent="0.4">
      <c r="A29" s="86" t="s">
        <v>30</v>
      </c>
      <c r="B29" s="81"/>
      <c r="C29" s="102">
        <v>2</v>
      </c>
      <c r="D29" s="103">
        <v>1</v>
      </c>
      <c r="E29" s="138">
        <v>400000</v>
      </c>
      <c r="F29" s="84">
        <f t="shared" si="0"/>
        <v>800000</v>
      </c>
      <c r="G29" s="83" t="s">
        <v>28</v>
      </c>
      <c r="H29" s="91"/>
      <c r="O29" s="93"/>
    </row>
    <row r="30" spans="1:15" ht="32.85" customHeight="1" x14ac:dyDescent="0.4">
      <c r="A30" s="135" t="s">
        <v>31</v>
      </c>
      <c r="B30" s="81"/>
      <c r="C30" s="97">
        <v>1</v>
      </c>
      <c r="D30" s="81">
        <v>1</v>
      </c>
      <c r="E30" s="108">
        <v>19976500</v>
      </c>
      <c r="F30" s="84">
        <f t="shared" si="0"/>
        <v>19976500</v>
      </c>
      <c r="G30" s="83" t="s">
        <v>28</v>
      </c>
      <c r="H30" s="91" t="s">
        <v>32</v>
      </c>
      <c r="O30" s="93"/>
    </row>
    <row r="31" spans="1:15" ht="13.5" customHeight="1" x14ac:dyDescent="0.4">
      <c r="A31" s="79"/>
      <c r="B31" s="80"/>
      <c r="C31" s="81"/>
      <c r="D31" s="81"/>
      <c r="E31" s="82"/>
      <c r="F31" s="82"/>
      <c r="G31" s="83"/>
      <c r="H31" s="85"/>
      <c r="O31" s="93"/>
    </row>
    <row r="32" spans="1:15" ht="21.6" customHeight="1" thickBot="1" x14ac:dyDescent="0.45">
      <c r="A32" s="28" t="s">
        <v>33</v>
      </c>
      <c r="B32" s="29"/>
      <c r="C32" s="30"/>
      <c r="D32" s="29"/>
      <c r="E32" s="30"/>
      <c r="F32" s="31">
        <f>SUM(F24:F31)</f>
        <v>286766500</v>
      </c>
      <c r="G32" s="32"/>
      <c r="H32" s="33"/>
    </row>
    <row r="33" spans="1:15" x14ac:dyDescent="0.4">
      <c r="A33" s="34"/>
      <c r="B33" s="35"/>
      <c r="C33" s="36"/>
      <c r="D33" s="35"/>
      <c r="E33" s="36"/>
      <c r="F33" s="37"/>
      <c r="G33" s="38"/>
      <c r="H33" s="39"/>
    </row>
    <row r="34" spans="1:15" s="38" customFormat="1" ht="14" thickBot="1" x14ac:dyDescent="0.6">
      <c r="F34" s="9"/>
    </row>
    <row r="35" spans="1:15" s="38" customFormat="1" ht="15.95" customHeight="1" x14ac:dyDescent="0.55000000000000004">
      <c r="A35" s="56" t="s">
        <v>33</v>
      </c>
      <c r="B35" s="57"/>
      <c r="C35" s="58"/>
      <c r="D35" s="59"/>
      <c r="E35" s="60">
        <f>F32</f>
        <v>286766500</v>
      </c>
      <c r="F35" s="9"/>
      <c r="G35" s="95"/>
      <c r="O35" s="92" t="e">
        <f>O31+#REF!+#REF!+#REF!+#REF!</f>
        <v>#REF!</v>
      </c>
    </row>
    <row r="36" spans="1:15" s="38" customFormat="1" ht="15.95" customHeight="1" x14ac:dyDescent="0.4">
      <c r="A36" s="14" t="s">
        <v>34</v>
      </c>
      <c r="B36" s="15"/>
      <c r="C36" s="15"/>
      <c r="D36" s="15"/>
      <c r="E36" s="70">
        <f>E35*11%</f>
        <v>31544315</v>
      </c>
      <c r="F36" s="21"/>
      <c r="G36" s="15"/>
      <c r="H36" s="15"/>
    </row>
    <row r="37" spans="1:15" s="38" customFormat="1" ht="18.75" customHeight="1" x14ac:dyDescent="0.5">
      <c r="A37" s="71" t="s">
        <v>35</v>
      </c>
      <c r="B37" s="72"/>
      <c r="C37" s="72"/>
      <c r="D37" s="72"/>
      <c r="E37" s="73">
        <f>SUM(E35:E36)</f>
        <v>318310815</v>
      </c>
      <c r="F37" s="17"/>
      <c r="G37" s="15"/>
      <c r="H37" s="15"/>
    </row>
    <row r="38" spans="1:15" s="38" customFormat="1" x14ac:dyDescent="0.4">
      <c r="A38" s="8"/>
      <c r="B38" s="15"/>
      <c r="C38" s="15"/>
      <c r="D38" s="15"/>
      <c r="E38" s="69"/>
      <c r="F38" s="15"/>
      <c r="G38" s="15"/>
      <c r="H38" s="15"/>
    </row>
    <row r="39" spans="1:15" s="38" customFormat="1" x14ac:dyDescent="0.4">
      <c r="A39" s="2" t="s">
        <v>36</v>
      </c>
      <c r="B39" s="61"/>
      <c r="C39" s="15"/>
      <c r="D39" s="15"/>
      <c r="E39" s="15"/>
      <c r="F39" s="17"/>
      <c r="G39" s="62"/>
      <c r="H39" s="63"/>
    </row>
    <row r="40" spans="1:15" s="38" customFormat="1" x14ac:dyDescent="0.4">
      <c r="A40" s="64" t="s">
        <v>37</v>
      </c>
      <c r="C40" s="15"/>
      <c r="D40" s="15"/>
      <c r="E40" s="15"/>
      <c r="F40" s="21"/>
      <c r="G40" s="15"/>
      <c r="H40" s="15"/>
    </row>
    <row r="41" spans="1:15" s="38" customFormat="1" x14ac:dyDescent="0.4">
      <c r="A41" s="64" t="s">
        <v>38</v>
      </c>
      <c r="C41" s="15"/>
      <c r="D41" s="15"/>
      <c r="E41" s="15"/>
      <c r="F41" s="17"/>
      <c r="G41" s="15"/>
      <c r="H41" s="15"/>
    </row>
    <row r="42" spans="1:15" s="38" customFormat="1" x14ac:dyDescent="0.4">
      <c r="A42" s="64" t="s">
        <v>39</v>
      </c>
      <c r="C42" s="15"/>
      <c r="D42" s="15"/>
      <c r="E42" s="15"/>
      <c r="F42" s="21"/>
      <c r="G42" s="15"/>
      <c r="H42" s="15"/>
    </row>
    <row r="43" spans="1:15" s="38" customFormat="1" x14ac:dyDescent="0.4">
      <c r="A43" s="15" t="s">
        <v>40</v>
      </c>
      <c r="C43" s="15"/>
      <c r="D43" s="15"/>
      <c r="E43" s="15"/>
      <c r="F43" s="15"/>
      <c r="G43" s="15"/>
      <c r="H43" s="15"/>
    </row>
    <row r="44" spans="1:15" s="38" customFormat="1" x14ac:dyDescent="0.4">
      <c r="A44" s="65"/>
      <c r="C44" s="15"/>
      <c r="D44" s="15"/>
      <c r="E44" s="15"/>
      <c r="F44" s="15"/>
      <c r="G44" s="15"/>
      <c r="H44" s="15"/>
    </row>
    <row r="45" spans="1:15" s="38" customFormat="1" x14ac:dyDescent="0.4">
      <c r="A45" s="15"/>
      <c r="B45" s="66"/>
      <c r="C45" s="15"/>
      <c r="D45" s="15"/>
      <c r="E45" s="15"/>
      <c r="F45" s="15"/>
      <c r="G45" s="15"/>
      <c r="H45" s="15"/>
    </row>
    <row r="46" spans="1:15" s="38" customFormat="1" x14ac:dyDescent="0.4">
      <c r="A46" s="67" t="s">
        <v>41</v>
      </c>
      <c r="B46" s="15"/>
      <c r="C46" s="67" t="s">
        <v>42</v>
      </c>
      <c r="D46" s="15"/>
      <c r="E46" s="15"/>
      <c r="F46" s="15"/>
      <c r="H46" s="15"/>
    </row>
    <row r="47" spans="1:15" x14ac:dyDescent="0.4">
      <c r="A47" s="67"/>
      <c r="B47" s="68"/>
      <c r="D47" s="68"/>
      <c r="E47" s="68"/>
      <c r="G47" s="38"/>
    </row>
    <row r="48" spans="1:15" x14ac:dyDescent="0.4">
      <c r="A48" s="67" t="s">
        <v>43</v>
      </c>
      <c r="C48" s="67" t="s">
        <v>42</v>
      </c>
      <c r="G48" s="38"/>
    </row>
    <row r="49" spans="1:8" x14ac:dyDescent="0.4">
      <c r="A49" s="67"/>
      <c r="G49" s="38"/>
    </row>
    <row r="50" spans="1:8" x14ac:dyDescent="0.4">
      <c r="A50" s="67" t="s">
        <v>44</v>
      </c>
      <c r="C50" s="67" t="s">
        <v>42</v>
      </c>
      <c r="G50" s="38"/>
    </row>
    <row r="51" spans="1:8" x14ac:dyDescent="0.4">
      <c r="A51" s="38"/>
      <c r="C51" s="38"/>
    </row>
    <row r="52" spans="1:8" x14ac:dyDescent="0.4">
      <c r="A52" s="38"/>
      <c r="B52" s="38"/>
      <c r="C52" s="38"/>
      <c r="D52" s="38"/>
      <c r="E52" s="38"/>
      <c r="F52" s="9"/>
      <c r="G52" s="38"/>
      <c r="H52" s="38"/>
    </row>
  </sheetData>
  <mergeCells count="6">
    <mergeCell ref="A22:H22"/>
    <mergeCell ref="A2:H2"/>
    <mergeCell ref="D6:F6"/>
    <mergeCell ref="D7:F7"/>
    <mergeCell ref="D17:F17"/>
    <mergeCell ref="A21:H21"/>
  </mergeCells>
  <dataValidations count="3">
    <dataValidation type="list" errorStyle="information" allowBlank="1" showInputMessage="1" showErrorMessage="1" errorTitle="andere Eingabe" error="Bitte geben Sie nur eine andere Einheit ein, wenn Sie dies ausdrücklich mit ihrem Vertragskaufmann / ihrer Vertragskauffrau abgestimmt haben." sqref="D24:D26 D30" xr:uid="{E094F88E-4020-4283-A1C0-BD3EB97ECF16}">
      <formula1>#REF!</formula1>
    </dataValidation>
    <dataValidation errorStyle="information" allowBlank="1" showInputMessage="1" showErrorMessage="1" errorTitle="andere Eingabe" error="Bitte geben Sie nur eine andere Einheit ein, wenn Sie dies ausdrücklich mit ihrem Vertragskaufmann / ihrer Vertragskauffrau abgestimmt haben." sqref="D27:D29" xr:uid="{041AC805-00C4-4AEA-B16E-EEC036F0D8EF}"/>
    <dataValidation errorStyle="information" allowBlank="1" showInputMessage="1" showErrorMessage="1" errorTitle="Andere?" error="Bitte einfach eintragen." sqref="G33" xr:uid="{EF19C463-D710-4E89-B077-CCAFE6BAA545}"/>
  </dataValidations>
  <pageMargins left="0.74803149606299213" right="0.74803149606299213" top="0.98425196850393704" bottom="0.98425196850393704" header="0.51181102362204722" footer="0.51181102362204722"/>
  <pageSetup paperSize="9" scale="79" orientation="landscape" horizontalDpi="4294967292" verticalDpi="4294967292" r:id="rId1"/>
  <headerFooter>
    <oddHeader>&amp;R&amp;G</oddHead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2B5AB-6E87-41BD-8C79-350AECD292A9}">
  <sheetPr>
    <pageSetUpPr fitToPage="1"/>
  </sheetPr>
  <dimension ref="A2:O114"/>
  <sheetViews>
    <sheetView topLeftCell="A5" zoomScale="70" zoomScaleNormal="70" zoomScalePageLayoutView="72" workbookViewId="0">
      <selection activeCell="B16" sqref="B16"/>
    </sheetView>
  </sheetViews>
  <sheetFormatPr defaultColWidth="11" defaultRowHeight="13.7" x14ac:dyDescent="0.4"/>
  <cols>
    <col min="1" max="1" width="36.5" style="15" customWidth="1"/>
    <col min="2" max="2" width="24.21875" style="15" customWidth="1"/>
    <col min="3" max="3" width="16.609375" style="15" customWidth="1"/>
    <col min="4" max="4" width="9.609375" style="15" customWidth="1"/>
    <col min="5" max="5" width="19.609375" style="15" customWidth="1"/>
    <col min="6" max="6" width="21.38671875" style="15" customWidth="1"/>
    <col min="7" max="7" width="22.109375" style="15" customWidth="1"/>
    <col min="8" max="8" width="30.609375" style="15" customWidth="1"/>
    <col min="9" max="9" width="15" style="15" bestFit="1" customWidth="1"/>
    <col min="10" max="14" width="11" style="15"/>
    <col min="15" max="15" width="14.5" style="15" bestFit="1" customWidth="1"/>
    <col min="16" max="16384" width="11" style="15"/>
  </cols>
  <sheetData>
    <row r="2" spans="1:8" s="14" customFormat="1" ht="22.7" x14ac:dyDescent="0.7">
      <c r="A2" s="151" t="s">
        <v>0</v>
      </c>
      <c r="B2" s="151"/>
      <c r="C2" s="151"/>
      <c r="D2" s="151"/>
      <c r="E2" s="151"/>
      <c r="F2" s="151"/>
      <c r="G2" s="151"/>
      <c r="H2" s="151"/>
    </row>
    <row r="3" spans="1:8" s="14" customFormat="1" x14ac:dyDescent="0.4">
      <c r="A3" s="3"/>
      <c r="B3" s="3"/>
      <c r="C3" s="3"/>
      <c r="D3" s="3"/>
      <c r="E3" s="3"/>
      <c r="F3" s="3"/>
    </row>
    <row r="4" spans="1:8" ht="18.75" customHeight="1" x14ac:dyDescent="0.4">
      <c r="A4" s="1" t="s">
        <v>1</v>
      </c>
      <c r="B4" s="1"/>
    </row>
    <row r="5" spans="1:8" ht="30.6" customHeight="1" x14ac:dyDescent="0.4">
      <c r="A5" s="1"/>
      <c r="B5" s="1"/>
    </row>
    <row r="6" spans="1:8" ht="30.6" customHeight="1" x14ac:dyDescent="0.4">
      <c r="A6" s="1"/>
      <c r="B6" s="1"/>
      <c r="C6" s="34" t="s">
        <v>2</v>
      </c>
      <c r="D6" s="152"/>
      <c r="E6" s="152"/>
      <c r="F6" s="152"/>
    </row>
    <row r="7" spans="1:8" ht="30.6" customHeight="1" x14ac:dyDescent="0.4">
      <c r="C7" s="34" t="s">
        <v>3</v>
      </c>
      <c r="D7" s="153"/>
      <c r="E7" s="153"/>
      <c r="F7" s="153"/>
    </row>
    <row r="8" spans="1:8" ht="30.6" customHeight="1" x14ac:dyDescent="0.4">
      <c r="C8" s="34" t="s">
        <v>4</v>
      </c>
      <c r="D8" s="5"/>
      <c r="E8" s="5"/>
      <c r="F8" s="5"/>
    </row>
    <row r="9" spans="1:8" ht="30.6" customHeight="1" x14ac:dyDescent="0.4">
      <c r="C9" s="34" t="s">
        <v>5</v>
      </c>
      <c r="D9" s="5"/>
      <c r="E9" s="5"/>
      <c r="F9" s="5"/>
    </row>
    <row r="10" spans="1:8" ht="30.6" customHeight="1" x14ac:dyDescent="0.4">
      <c r="C10" s="34" t="s">
        <v>6</v>
      </c>
      <c r="D10" s="5"/>
      <c r="E10" s="5"/>
      <c r="F10" s="5"/>
    </row>
    <row r="11" spans="1:8" ht="18.75" customHeight="1" x14ac:dyDescent="0.4">
      <c r="C11" s="4"/>
      <c r="D11" s="13"/>
      <c r="E11" s="13"/>
      <c r="F11" s="13"/>
    </row>
    <row r="12" spans="1:8" ht="18.75" customHeight="1" x14ac:dyDescent="0.4">
      <c r="A12" s="1" t="s">
        <v>123</v>
      </c>
      <c r="B12" s="1"/>
      <c r="C12" s="6"/>
      <c r="D12" s="6"/>
      <c r="E12" s="6"/>
      <c r="F12" s="6"/>
    </row>
    <row r="13" spans="1:8" ht="18.75" customHeight="1" x14ac:dyDescent="0.4">
      <c r="A13" s="1" t="s">
        <v>7</v>
      </c>
      <c r="B13" s="1"/>
      <c r="C13" s="6"/>
      <c r="D13" s="6"/>
      <c r="E13" s="6"/>
      <c r="F13" s="6"/>
    </row>
    <row r="14" spans="1:8" ht="18.75" customHeight="1" x14ac:dyDescent="0.4">
      <c r="A14" s="1" t="s">
        <v>8</v>
      </c>
      <c r="B14" s="1"/>
      <c r="C14" s="6"/>
      <c r="D14" s="6"/>
      <c r="E14" s="6"/>
      <c r="F14" s="6"/>
    </row>
    <row r="15" spans="1:8" ht="18.75" customHeight="1" x14ac:dyDescent="0.4">
      <c r="A15" s="1" t="s">
        <v>9</v>
      </c>
      <c r="B15" s="1"/>
      <c r="C15" s="6"/>
      <c r="D15" s="6"/>
      <c r="E15" s="6"/>
      <c r="F15" s="6"/>
    </row>
    <row r="16" spans="1:8" ht="18.75" customHeight="1" x14ac:dyDescent="0.4">
      <c r="A16" s="1" t="s">
        <v>122</v>
      </c>
      <c r="B16" s="1"/>
      <c r="C16" s="6"/>
      <c r="D16" s="6"/>
      <c r="E16" s="6"/>
      <c r="F16" s="6"/>
    </row>
    <row r="17" spans="1:15" x14ac:dyDescent="0.4">
      <c r="A17" s="2" t="s">
        <v>10</v>
      </c>
      <c r="B17" s="2"/>
      <c r="C17" s="7"/>
      <c r="D17" s="154"/>
      <c r="E17" s="154"/>
      <c r="F17" s="154"/>
    </row>
    <row r="18" spans="1:15" x14ac:dyDescent="0.4">
      <c r="A18" s="2"/>
      <c r="B18" s="2"/>
      <c r="C18" s="7"/>
      <c r="D18" s="10"/>
      <c r="E18" s="10"/>
      <c r="F18" s="10"/>
    </row>
    <row r="19" spans="1:15" x14ac:dyDescent="0.4">
      <c r="A19" s="2"/>
      <c r="B19" s="2"/>
      <c r="C19" s="7"/>
      <c r="D19" s="10"/>
      <c r="E19" s="10"/>
      <c r="F19" s="10"/>
      <c r="G19" s="21"/>
    </row>
    <row r="20" spans="1:15" ht="12" customHeight="1" x14ac:dyDescent="0.4">
      <c r="A20" s="12"/>
      <c r="B20" s="11"/>
      <c r="C20" s="11"/>
      <c r="D20" s="11"/>
      <c r="E20" s="11"/>
      <c r="F20" s="11"/>
      <c r="H20" s="16"/>
    </row>
    <row r="21" spans="1:15" x14ac:dyDescent="0.4">
      <c r="A21" s="155" t="s">
        <v>11</v>
      </c>
      <c r="B21" s="155"/>
      <c r="C21" s="155"/>
      <c r="D21" s="155"/>
      <c r="E21" s="155"/>
      <c r="F21" s="155"/>
      <c r="G21" s="155"/>
      <c r="H21" s="155"/>
    </row>
    <row r="22" spans="1:15" ht="14" thickBot="1" x14ac:dyDescent="0.45">
      <c r="A22" s="150" t="s">
        <v>12</v>
      </c>
      <c r="B22" s="150"/>
      <c r="C22" s="150"/>
      <c r="D22" s="150"/>
      <c r="E22" s="150"/>
      <c r="F22" s="150"/>
      <c r="G22" s="150"/>
      <c r="H22" s="150"/>
    </row>
    <row r="23" spans="1:15" ht="23.1" customHeight="1" x14ac:dyDescent="0.4">
      <c r="A23" s="18" t="s">
        <v>13</v>
      </c>
      <c r="B23" s="19" t="s">
        <v>14</v>
      </c>
      <c r="C23" s="19" t="s">
        <v>15</v>
      </c>
      <c r="D23" s="20" t="s">
        <v>16</v>
      </c>
      <c r="E23" s="20" t="s">
        <v>17</v>
      </c>
      <c r="F23" s="19" t="s">
        <v>18</v>
      </c>
      <c r="G23" s="19" t="s">
        <v>19</v>
      </c>
      <c r="H23" s="74" t="s">
        <v>20</v>
      </c>
    </row>
    <row r="24" spans="1:15" ht="22.5" customHeight="1" x14ac:dyDescent="0.4">
      <c r="A24" s="22" t="s">
        <v>45</v>
      </c>
      <c r="B24" s="23"/>
      <c r="C24" s="24">
        <v>30</v>
      </c>
      <c r="D24" s="23">
        <v>1</v>
      </c>
      <c r="E24" s="139">
        <v>0</v>
      </c>
      <c r="F24" s="140">
        <f>C24*D24*E24</f>
        <v>0</v>
      </c>
      <c r="G24" s="76" t="s">
        <v>22</v>
      </c>
      <c r="H24" s="27" t="s">
        <v>23</v>
      </c>
      <c r="O24" s="93">
        <f>C24*D24*4000000</f>
        <v>120000000</v>
      </c>
    </row>
    <row r="25" spans="1:15" ht="26.45" customHeight="1" x14ac:dyDescent="0.4">
      <c r="A25" s="22" t="s">
        <v>46</v>
      </c>
      <c r="B25" s="23"/>
      <c r="C25" s="24">
        <v>30</v>
      </c>
      <c r="D25" s="23">
        <v>1</v>
      </c>
      <c r="E25" s="139">
        <v>0</v>
      </c>
      <c r="F25" s="140">
        <f>C25*D25*E25</f>
        <v>0</v>
      </c>
      <c r="G25" s="76" t="s">
        <v>25</v>
      </c>
      <c r="H25" s="75" t="s">
        <v>23</v>
      </c>
      <c r="O25" s="93">
        <f>C25*D25*2500000</f>
        <v>75000000</v>
      </c>
    </row>
    <row r="26" spans="1:15" ht="26.45" customHeight="1" x14ac:dyDescent="0.4">
      <c r="A26" s="96" t="s">
        <v>47</v>
      </c>
      <c r="B26" s="81"/>
      <c r="C26" s="97">
        <v>30</v>
      </c>
      <c r="D26" s="81">
        <v>1</v>
      </c>
      <c r="E26" s="141">
        <v>0</v>
      </c>
      <c r="F26" s="140">
        <f>C26*D26*E26</f>
        <v>0</v>
      </c>
      <c r="G26" s="76" t="s">
        <v>22</v>
      </c>
      <c r="H26" s="27" t="s">
        <v>23</v>
      </c>
      <c r="O26" s="93"/>
    </row>
    <row r="27" spans="1:15" ht="13.5" customHeight="1" x14ac:dyDescent="0.4">
      <c r="A27" s="79"/>
      <c r="B27" s="80"/>
      <c r="C27" s="81"/>
      <c r="D27" s="81"/>
      <c r="E27" s="142"/>
      <c r="F27" s="142"/>
      <c r="G27" s="83"/>
      <c r="H27" s="85"/>
      <c r="O27" s="93"/>
    </row>
    <row r="28" spans="1:15" ht="21.6" customHeight="1" thickBot="1" x14ac:dyDescent="0.45">
      <c r="A28" s="28" t="s">
        <v>33</v>
      </c>
      <c r="B28" s="29"/>
      <c r="C28" s="30"/>
      <c r="D28" s="29"/>
      <c r="E28" s="143"/>
      <c r="F28" s="144">
        <f>SUM(F24:F27)</f>
        <v>0</v>
      </c>
      <c r="G28" s="32"/>
      <c r="H28" s="33"/>
      <c r="I28" s="147"/>
    </row>
    <row r="29" spans="1:15" x14ac:dyDescent="0.4">
      <c r="A29" s="34"/>
      <c r="B29" s="35"/>
      <c r="C29" s="36"/>
      <c r="D29" s="35"/>
      <c r="E29" s="36"/>
      <c r="F29" s="37"/>
      <c r="G29" s="38"/>
      <c r="H29" s="39"/>
    </row>
    <row r="30" spans="1:15" ht="20.100000000000001" customHeight="1" thickBot="1" x14ac:dyDescent="0.45">
      <c r="A30" s="150" t="s">
        <v>48</v>
      </c>
      <c r="B30" s="150"/>
      <c r="C30" s="150"/>
      <c r="D30" s="150"/>
      <c r="E30" s="150"/>
      <c r="F30" s="150"/>
      <c r="G30" s="150"/>
      <c r="H30" s="150"/>
    </row>
    <row r="31" spans="1:15" x14ac:dyDescent="0.4">
      <c r="A31" s="157" t="s">
        <v>49</v>
      </c>
      <c r="B31" s="165" t="s">
        <v>50</v>
      </c>
      <c r="C31" s="165" t="s">
        <v>15</v>
      </c>
      <c r="D31" s="167" t="s">
        <v>16</v>
      </c>
      <c r="E31" s="161" t="s">
        <v>17</v>
      </c>
      <c r="F31" s="159" t="s">
        <v>18</v>
      </c>
      <c r="G31" s="165" t="s">
        <v>19</v>
      </c>
      <c r="H31" s="169" t="s">
        <v>20</v>
      </c>
    </row>
    <row r="32" spans="1:15" x14ac:dyDescent="0.4">
      <c r="A32" s="158"/>
      <c r="B32" s="166"/>
      <c r="C32" s="166"/>
      <c r="D32" s="168"/>
      <c r="E32" s="162"/>
      <c r="F32" s="160"/>
      <c r="G32" s="166"/>
      <c r="H32" s="170"/>
    </row>
    <row r="33" spans="1:8" ht="23.45" customHeight="1" x14ac:dyDescent="0.4">
      <c r="A33" s="22" t="s">
        <v>45</v>
      </c>
      <c r="B33" s="23" t="s">
        <v>51</v>
      </c>
      <c r="C33" s="24">
        <v>21</v>
      </c>
      <c r="D33" s="40">
        <v>1</v>
      </c>
      <c r="E33" s="25">
        <v>400000</v>
      </c>
      <c r="F33" s="26">
        <f>C33*D33*E33</f>
        <v>8400000</v>
      </c>
      <c r="G33" s="41" t="s">
        <v>25</v>
      </c>
      <c r="H33" s="27"/>
    </row>
    <row r="34" spans="1:8" ht="23.45" customHeight="1" x14ac:dyDescent="0.4">
      <c r="A34" s="22" t="s">
        <v>52</v>
      </c>
      <c r="B34" s="23" t="s">
        <v>53</v>
      </c>
      <c r="C34" s="24">
        <v>21</v>
      </c>
      <c r="D34" s="40">
        <v>1</v>
      </c>
      <c r="E34" s="25">
        <v>400000</v>
      </c>
      <c r="F34" s="26">
        <f>C34*D34*E34</f>
        <v>8400000</v>
      </c>
      <c r="G34" s="41" t="s">
        <v>25</v>
      </c>
      <c r="H34" s="27"/>
    </row>
    <row r="35" spans="1:8" ht="23.45" customHeight="1" x14ac:dyDescent="0.4">
      <c r="A35" s="22" t="s">
        <v>54</v>
      </c>
      <c r="B35" s="23" t="s">
        <v>55</v>
      </c>
      <c r="C35" s="24">
        <v>21</v>
      </c>
      <c r="D35" s="40">
        <v>1</v>
      </c>
      <c r="E35" s="25">
        <v>400000</v>
      </c>
      <c r="F35" s="26">
        <f>C35*D35*E35</f>
        <v>8400000</v>
      </c>
      <c r="G35" s="41" t="s">
        <v>25</v>
      </c>
      <c r="H35" s="27"/>
    </row>
    <row r="36" spans="1:8" ht="14.45" customHeight="1" x14ac:dyDescent="0.4">
      <c r="A36" s="117"/>
      <c r="B36" s="81"/>
      <c r="C36" s="97"/>
      <c r="D36" s="103"/>
      <c r="E36" s="98"/>
      <c r="F36" s="84"/>
      <c r="G36" s="118"/>
      <c r="H36" s="91"/>
    </row>
    <row r="37" spans="1:8" ht="24.45" customHeight="1" thickBot="1" x14ac:dyDescent="0.45">
      <c r="A37" s="28" t="s">
        <v>33</v>
      </c>
      <c r="B37" s="29"/>
      <c r="C37" s="44"/>
      <c r="D37" s="29"/>
      <c r="E37" s="44"/>
      <c r="F37" s="45">
        <f>SUM(F33:F36)</f>
        <v>25200000</v>
      </c>
      <c r="G37" s="32"/>
      <c r="H37" s="33"/>
    </row>
    <row r="38" spans="1:8" x14ac:dyDescent="0.4">
      <c r="A38" s="34"/>
      <c r="B38" s="35"/>
      <c r="C38" s="36"/>
      <c r="D38" s="35"/>
      <c r="E38" s="36"/>
      <c r="F38" s="46"/>
      <c r="G38" s="38"/>
      <c r="H38" s="39"/>
    </row>
    <row r="39" spans="1:8" ht="21" customHeight="1" thickBot="1" x14ac:dyDescent="0.45">
      <c r="A39" s="150" t="s">
        <v>56</v>
      </c>
      <c r="B39" s="150"/>
      <c r="C39" s="150"/>
      <c r="D39" s="150"/>
      <c r="E39" s="150"/>
      <c r="F39" s="150"/>
      <c r="G39" s="150"/>
      <c r="H39" s="150"/>
    </row>
    <row r="40" spans="1:8" x14ac:dyDescent="0.4">
      <c r="A40" s="157" t="s">
        <v>49</v>
      </c>
      <c r="B40" s="165" t="s">
        <v>50</v>
      </c>
      <c r="C40" s="165" t="s">
        <v>15</v>
      </c>
      <c r="D40" s="167" t="s">
        <v>16</v>
      </c>
      <c r="E40" s="161" t="s">
        <v>17</v>
      </c>
      <c r="F40" s="159" t="s">
        <v>18</v>
      </c>
      <c r="G40" s="165" t="s">
        <v>19</v>
      </c>
      <c r="H40" s="169" t="s">
        <v>20</v>
      </c>
    </row>
    <row r="41" spans="1:8" x14ac:dyDescent="0.4">
      <c r="A41" s="158"/>
      <c r="B41" s="166"/>
      <c r="C41" s="166"/>
      <c r="D41" s="168"/>
      <c r="E41" s="162"/>
      <c r="F41" s="160"/>
      <c r="G41" s="166"/>
      <c r="H41" s="170"/>
    </row>
    <row r="42" spans="1:8" ht="25.5" customHeight="1" x14ac:dyDescent="0.4">
      <c r="A42" s="22" t="s">
        <v>57</v>
      </c>
      <c r="B42" s="23" t="s">
        <v>51</v>
      </c>
      <c r="C42" s="24">
        <v>2</v>
      </c>
      <c r="D42" s="40">
        <v>1</v>
      </c>
      <c r="E42" s="25">
        <v>290000</v>
      </c>
      <c r="F42" s="26">
        <f t="shared" ref="F42:F47" si="0">C42*D42*E42</f>
        <v>580000</v>
      </c>
      <c r="G42" s="41" t="s">
        <v>58</v>
      </c>
      <c r="H42" s="27"/>
    </row>
    <row r="43" spans="1:8" ht="25.5" customHeight="1" x14ac:dyDescent="0.4">
      <c r="A43" s="22" t="s">
        <v>59</v>
      </c>
      <c r="B43" s="23" t="s">
        <v>51</v>
      </c>
      <c r="C43" s="24">
        <v>20</v>
      </c>
      <c r="D43" s="40">
        <v>1</v>
      </c>
      <c r="E43" s="25">
        <v>430000</v>
      </c>
      <c r="F43" s="26">
        <f t="shared" si="0"/>
        <v>8600000</v>
      </c>
      <c r="G43" s="41" t="s">
        <v>58</v>
      </c>
      <c r="H43" s="27"/>
    </row>
    <row r="44" spans="1:8" ht="25.5" customHeight="1" x14ac:dyDescent="0.4">
      <c r="A44" s="22" t="s">
        <v>60</v>
      </c>
      <c r="B44" s="23" t="s">
        <v>53</v>
      </c>
      <c r="C44" s="24">
        <v>2</v>
      </c>
      <c r="D44" s="40">
        <v>1</v>
      </c>
      <c r="E44" s="25">
        <v>290000</v>
      </c>
      <c r="F44" s="26">
        <f t="shared" si="0"/>
        <v>580000</v>
      </c>
      <c r="G44" s="41" t="s">
        <v>58</v>
      </c>
      <c r="H44" s="27"/>
    </row>
    <row r="45" spans="1:8" ht="25.5" customHeight="1" x14ac:dyDescent="0.4">
      <c r="A45" s="22" t="s">
        <v>61</v>
      </c>
      <c r="B45" s="23" t="s">
        <v>53</v>
      </c>
      <c r="C45" s="24">
        <v>20</v>
      </c>
      <c r="D45" s="40">
        <v>1</v>
      </c>
      <c r="E45" s="25">
        <v>430000</v>
      </c>
      <c r="F45" s="26">
        <f t="shared" si="0"/>
        <v>8600000</v>
      </c>
      <c r="G45" s="41" t="s">
        <v>58</v>
      </c>
      <c r="H45" s="27"/>
    </row>
    <row r="46" spans="1:8" ht="25.5" customHeight="1" x14ac:dyDescent="0.4">
      <c r="A46" s="22" t="s">
        <v>62</v>
      </c>
      <c r="B46" s="23" t="s">
        <v>55</v>
      </c>
      <c r="C46" s="24">
        <v>2</v>
      </c>
      <c r="D46" s="40">
        <v>1</v>
      </c>
      <c r="E46" s="25">
        <v>290000</v>
      </c>
      <c r="F46" s="26">
        <f t="shared" si="0"/>
        <v>580000</v>
      </c>
      <c r="G46" s="41" t="s">
        <v>58</v>
      </c>
      <c r="H46" s="27"/>
    </row>
    <row r="47" spans="1:8" ht="25.5" customHeight="1" x14ac:dyDescent="0.4">
      <c r="A47" s="22" t="s">
        <v>63</v>
      </c>
      <c r="B47" s="23" t="s">
        <v>55</v>
      </c>
      <c r="C47" s="24">
        <v>20</v>
      </c>
      <c r="D47" s="40">
        <v>1</v>
      </c>
      <c r="E47" s="25">
        <v>430000</v>
      </c>
      <c r="F47" s="26">
        <f t="shared" si="0"/>
        <v>8600000</v>
      </c>
      <c r="G47" s="41" t="s">
        <v>58</v>
      </c>
      <c r="H47" s="27"/>
    </row>
    <row r="48" spans="1:8" ht="15" customHeight="1" x14ac:dyDescent="0.4">
      <c r="B48" s="23"/>
      <c r="C48" s="42"/>
      <c r="D48" s="40"/>
      <c r="E48" s="43"/>
      <c r="F48" s="26"/>
      <c r="G48" s="41"/>
      <c r="H48" s="27"/>
    </row>
    <row r="49" spans="1:8" ht="25.35" customHeight="1" thickBot="1" x14ac:dyDescent="0.45">
      <c r="A49" s="28" t="s">
        <v>33</v>
      </c>
      <c r="B49" s="29"/>
      <c r="C49" s="44"/>
      <c r="D49" s="29"/>
      <c r="E49" s="44"/>
      <c r="F49" s="45">
        <f>SUM(F42:F48)</f>
        <v>27540000</v>
      </c>
      <c r="G49" s="32"/>
      <c r="H49" s="33"/>
    </row>
    <row r="50" spans="1:8" x14ac:dyDescent="0.4">
      <c r="A50" s="34"/>
      <c r="B50" s="35"/>
      <c r="C50" s="35"/>
      <c r="D50" s="35"/>
      <c r="E50" s="47"/>
      <c r="F50" s="48"/>
      <c r="G50" s="38"/>
      <c r="H50" s="39"/>
    </row>
    <row r="51" spans="1:8" ht="17.45" customHeight="1" thickBot="1" x14ac:dyDescent="0.45">
      <c r="A51" s="150" t="s">
        <v>64</v>
      </c>
      <c r="B51" s="150"/>
      <c r="C51" s="150"/>
      <c r="D51" s="150"/>
      <c r="E51" s="150"/>
      <c r="F51" s="150"/>
      <c r="G51" s="150"/>
      <c r="H51" s="150"/>
    </row>
    <row r="52" spans="1:8" ht="22.5" customHeight="1" x14ac:dyDescent="0.4">
      <c r="A52" s="18" t="s">
        <v>49</v>
      </c>
      <c r="B52" s="19" t="s">
        <v>50</v>
      </c>
      <c r="C52" s="19" t="s">
        <v>15</v>
      </c>
      <c r="D52" s="20" t="s">
        <v>16</v>
      </c>
      <c r="E52" s="20" t="s">
        <v>17</v>
      </c>
      <c r="F52" s="19" t="s">
        <v>18</v>
      </c>
      <c r="G52" s="19" t="s">
        <v>19</v>
      </c>
      <c r="H52" s="19" t="s">
        <v>20</v>
      </c>
    </row>
    <row r="53" spans="1:8" ht="18.75" customHeight="1" x14ac:dyDescent="0.4">
      <c r="A53" s="127" t="s">
        <v>65</v>
      </c>
      <c r="B53" s="127"/>
      <c r="C53" s="127"/>
      <c r="D53" s="127"/>
      <c r="E53" s="127"/>
      <c r="F53" s="127"/>
      <c r="G53" s="127"/>
      <c r="H53" s="128"/>
    </row>
    <row r="54" spans="1:8" ht="33.75" customHeight="1" x14ac:dyDescent="0.4">
      <c r="A54" s="86" t="s">
        <v>66</v>
      </c>
      <c r="B54" s="99" t="s">
        <v>67</v>
      </c>
      <c r="C54" s="100">
        <v>1</v>
      </c>
      <c r="D54" s="101">
        <v>1</v>
      </c>
      <c r="E54" s="77">
        <v>2000000</v>
      </c>
      <c r="F54" s="78">
        <f>C54*D54*E54</f>
        <v>2000000</v>
      </c>
      <c r="G54" s="41" t="s">
        <v>25</v>
      </c>
      <c r="H54" s="27" t="s">
        <v>68</v>
      </c>
    </row>
    <row r="55" spans="1:8" ht="33.75" customHeight="1" x14ac:dyDescent="0.4">
      <c r="A55" s="86" t="s">
        <v>69</v>
      </c>
      <c r="B55" s="23" t="s">
        <v>70</v>
      </c>
      <c r="C55" s="100">
        <v>1</v>
      </c>
      <c r="D55" s="101">
        <v>1</v>
      </c>
      <c r="E55" s="77">
        <v>2500000</v>
      </c>
      <c r="F55" s="78">
        <f>C55*D55*E55</f>
        <v>2500000</v>
      </c>
      <c r="G55" s="41" t="s">
        <v>25</v>
      </c>
      <c r="H55" s="27" t="s">
        <v>68</v>
      </c>
    </row>
    <row r="56" spans="1:8" ht="33.75" customHeight="1" x14ac:dyDescent="0.4">
      <c r="A56" s="86" t="s">
        <v>71</v>
      </c>
      <c r="B56" s="23" t="s">
        <v>72</v>
      </c>
      <c r="C56" s="100">
        <v>1</v>
      </c>
      <c r="D56" s="101">
        <v>1</v>
      </c>
      <c r="E56" s="77">
        <v>1500000</v>
      </c>
      <c r="F56" s="78">
        <f t="shared" ref="F56:F63" si="1">C56*D56*E56</f>
        <v>1500000</v>
      </c>
      <c r="G56" s="41" t="s">
        <v>25</v>
      </c>
      <c r="H56" s="27" t="s">
        <v>68</v>
      </c>
    </row>
    <row r="57" spans="1:8" ht="44.1" customHeight="1" x14ac:dyDescent="0.4">
      <c r="A57" s="49" t="s">
        <v>73</v>
      </c>
      <c r="B57" s="99" t="s">
        <v>67</v>
      </c>
      <c r="C57" s="42">
        <v>2</v>
      </c>
      <c r="D57" s="40">
        <v>1</v>
      </c>
      <c r="E57" s="50">
        <v>2000000</v>
      </c>
      <c r="F57" s="78">
        <f t="shared" si="1"/>
        <v>4000000</v>
      </c>
      <c r="G57" s="41" t="s">
        <v>25</v>
      </c>
      <c r="H57" s="27" t="s">
        <v>74</v>
      </c>
    </row>
    <row r="58" spans="1:8" ht="42" customHeight="1" x14ac:dyDescent="0.4">
      <c r="A58" s="49" t="s">
        <v>75</v>
      </c>
      <c r="B58" s="23" t="s">
        <v>70</v>
      </c>
      <c r="C58" s="42">
        <v>2</v>
      </c>
      <c r="D58" s="40">
        <v>1</v>
      </c>
      <c r="E58" s="94">
        <v>2500000</v>
      </c>
      <c r="F58" s="78">
        <f t="shared" si="1"/>
        <v>5000000</v>
      </c>
      <c r="G58" s="41" t="s">
        <v>25</v>
      </c>
      <c r="H58" s="27" t="s">
        <v>74</v>
      </c>
    </row>
    <row r="59" spans="1:8" ht="21.75" customHeight="1" x14ac:dyDescent="0.4">
      <c r="A59" s="129" t="s">
        <v>76</v>
      </c>
      <c r="B59" s="130"/>
      <c r="C59" s="130"/>
      <c r="D59" s="130"/>
      <c r="E59" s="130"/>
      <c r="F59" s="130"/>
      <c r="G59" s="130"/>
      <c r="H59" s="131"/>
    </row>
    <row r="60" spans="1:8" ht="48.75" customHeight="1" x14ac:dyDescent="0.4">
      <c r="A60" s="86" t="s">
        <v>77</v>
      </c>
      <c r="B60" s="99" t="s">
        <v>78</v>
      </c>
      <c r="C60" s="100">
        <v>2</v>
      </c>
      <c r="D60" s="101">
        <v>3</v>
      </c>
      <c r="E60" s="77">
        <v>300000</v>
      </c>
      <c r="F60" s="78">
        <f t="shared" si="1"/>
        <v>1800000</v>
      </c>
      <c r="G60" s="41" t="s">
        <v>25</v>
      </c>
      <c r="H60" s="27" t="s">
        <v>74</v>
      </c>
    </row>
    <row r="61" spans="1:8" ht="40.700000000000003" customHeight="1" x14ac:dyDescent="0.4">
      <c r="A61" s="49" t="s">
        <v>79</v>
      </c>
      <c r="B61" s="23" t="s">
        <v>53</v>
      </c>
      <c r="C61" s="42">
        <v>1</v>
      </c>
      <c r="D61" s="40">
        <v>1</v>
      </c>
      <c r="E61" s="50">
        <v>300000</v>
      </c>
      <c r="F61" s="78">
        <f t="shared" si="1"/>
        <v>300000</v>
      </c>
      <c r="G61" s="41" t="s">
        <v>25</v>
      </c>
      <c r="H61" s="27" t="s">
        <v>68</v>
      </c>
    </row>
    <row r="62" spans="1:8" ht="37.35" customHeight="1" x14ac:dyDescent="0.4">
      <c r="A62" s="49" t="s">
        <v>80</v>
      </c>
      <c r="B62" s="23" t="s">
        <v>53</v>
      </c>
      <c r="C62" s="42">
        <v>2</v>
      </c>
      <c r="D62" s="40">
        <v>1</v>
      </c>
      <c r="E62" s="50">
        <v>300000</v>
      </c>
      <c r="F62" s="78">
        <f t="shared" si="1"/>
        <v>600000</v>
      </c>
      <c r="G62" s="41" t="s">
        <v>25</v>
      </c>
      <c r="H62" s="27" t="s">
        <v>74</v>
      </c>
    </row>
    <row r="63" spans="1:8" ht="36.450000000000003" customHeight="1" x14ac:dyDescent="0.4">
      <c r="A63" s="49" t="s">
        <v>81</v>
      </c>
      <c r="B63" s="23" t="s">
        <v>82</v>
      </c>
      <c r="C63" s="42">
        <v>1</v>
      </c>
      <c r="D63" s="40">
        <v>1</v>
      </c>
      <c r="E63" s="50">
        <v>1800000</v>
      </c>
      <c r="F63" s="78">
        <f t="shared" si="1"/>
        <v>1800000</v>
      </c>
      <c r="G63" s="41" t="s">
        <v>25</v>
      </c>
      <c r="H63" s="27" t="s">
        <v>68</v>
      </c>
    </row>
    <row r="64" spans="1:8" ht="22.7" customHeight="1" x14ac:dyDescent="0.4">
      <c r="A64" s="132" t="s">
        <v>83</v>
      </c>
      <c r="B64" s="133"/>
      <c r="C64" s="133"/>
      <c r="D64" s="133"/>
      <c r="E64" s="133"/>
      <c r="F64" s="133"/>
      <c r="G64" s="133"/>
      <c r="H64" s="134"/>
    </row>
    <row r="65" spans="1:9" ht="39" customHeight="1" x14ac:dyDescent="0.4">
      <c r="A65" s="120" t="s">
        <v>84</v>
      </c>
      <c r="B65" s="121" t="s">
        <v>85</v>
      </c>
      <c r="C65" s="40">
        <v>2</v>
      </c>
      <c r="D65" s="40">
        <v>1</v>
      </c>
      <c r="E65" s="148">
        <v>650000</v>
      </c>
      <c r="F65" s="124">
        <f>C65*D65*E65</f>
        <v>1300000</v>
      </c>
      <c r="G65" s="121" t="s">
        <v>25</v>
      </c>
      <c r="H65" s="126" t="s">
        <v>86</v>
      </c>
    </row>
    <row r="66" spans="1:9" ht="36.950000000000003" customHeight="1" x14ac:dyDescent="0.4">
      <c r="A66" s="120" t="s">
        <v>87</v>
      </c>
      <c r="B66" s="121" t="s">
        <v>85</v>
      </c>
      <c r="C66" s="40">
        <v>2</v>
      </c>
      <c r="D66" s="40">
        <v>1</v>
      </c>
      <c r="E66" s="148">
        <v>1200000</v>
      </c>
      <c r="F66" s="124">
        <f>C66*D66*E66</f>
        <v>2400000</v>
      </c>
      <c r="G66" s="121" t="s">
        <v>25</v>
      </c>
      <c r="H66" s="126" t="s">
        <v>86</v>
      </c>
    </row>
    <row r="67" spans="1:9" ht="30.75" customHeight="1" x14ac:dyDescent="0.4">
      <c r="A67" s="120" t="s">
        <v>115</v>
      </c>
      <c r="B67" s="40" t="s">
        <v>88</v>
      </c>
      <c r="C67" s="40">
        <v>2</v>
      </c>
      <c r="D67" s="40">
        <v>2</v>
      </c>
      <c r="E67" s="125">
        <v>2000000</v>
      </c>
      <c r="F67" s="124">
        <f t="shared" ref="F67:F78" si="2">C67*D67*E67</f>
        <v>8000000</v>
      </c>
      <c r="G67" s="121" t="s">
        <v>25</v>
      </c>
      <c r="H67" s="126" t="s">
        <v>89</v>
      </c>
    </row>
    <row r="68" spans="1:9" ht="30.75" customHeight="1" x14ac:dyDescent="0.4">
      <c r="A68" s="120" t="s">
        <v>116</v>
      </c>
      <c r="B68" s="40" t="s">
        <v>53</v>
      </c>
      <c r="C68" s="40">
        <v>2</v>
      </c>
      <c r="D68" s="40">
        <v>1</v>
      </c>
      <c r="E68" s="125">
        <v>2000000</v>
      </c>
      <c r="F68" s="124">
        <f t="shared" si="2"/>
        <v>4000000</v>
      </c>
      <c r="G68" s="121" t="s">
        <v>25</v>
      </c>
      <c r="H68" s="126" t="s">
        <v>90</v>
      </c>
    </row>
    <row r="69" spans="1:9" ht="22.7" customHeight="1" x14ac:dyDescent="0.4">
      <c r="A69" s="120" t="s">
        <v>91</v>
      </c>
      <c r="B69" s="40" t="s">
        <v>53</v>
      </c>
      <c r="C69" s="40">
        <v>3</v>
      </c>
      <c r="D69" s="40">
        <v>1</v>
      </c>
      <c r="E69" s="125">
        <v>800000</v>
      </c>
      <c r="F69" s="124">
        <f t="shared" si="2"/>
        <v>2400000</v>
      </c>
      <c r="G69" s="121" t="s">
        <v>25</v>
      </c>
      <c r="H69" s="126" t="s">
        <v>92</v>
      </c>
    </row>
    <row r="70" spans="1:9" ht="45.75" customHeight="1" x14ac:dyDescent="0.4">
      <c r="A70" s="86" t="s">
        <v>117</v>
      </c>
      <c r="B70" s="40" t="s">
        <v>93</v>
      </c>
      <c r="C70" s="40">
        <v>2</v>
      </c>
      <c r="D70" s="40">
        <v>2</v>
      </c>
      <c r="E70" s="125">
        <v>400000</v>
      </c>
      <c r="F70" s="124">
        <f t="shared" si="2"/>
        <v>1600000</v>
      </c>
      <c r="G70" s="121" t="s">
        <v>25</v>
      </c>
      <c r="H70" s="126" t="s">
        <v>94</v>
      </c>
    </row>
    <row r="71" spans="1:9" ht="33" customHeight="1" x14ac:dyDescent="0.4">
      <c r="A71" s="86" t="s">
        <v>95</v>
      </c>
      <c r="B71" s="40" t="s">
        <v>93</v>
      </c>
      <c r="C71" s="42">
        <v>2</v>
      </c>
      <c r="D71" s="40">
        <v>2</v>
      </c>
      <c r="E71" s="122">
        <v>1500000</v>
      </c>
      <c r="F71" s="124">
        <f t="shared" si="2"/>
        <v>6000000</v>
      </c>
      <c r="G71" s="119" t="s">
        <v>25</v>
      </c>
      <c r="H71" s="126" t="s">
        <v>94</v>
      </c>
    </row>
    <row r="72" spans="1:9" ht="33" customHeight="1" x14ac:dyDescent="0.4">
      <c r="A72" s="49" t="s">
        <v>96</v>
      </c>
      <c r="B72" s="103" t="s">
        <v>97</v>
      </c>
      <c r="C72" s="42">
        <v>2</v>
      </c>
      <c r="D72" s="40">
        <v>1</v>
      </c>
      <c r="E72" s="122">
        <v>1500000</v>
      </c>
      <c r="F72" s="124">
        <f t="shared" si="2"/>
        <v>3000000</v>
      </c>
      <c r="G72" s="119" t="s">
        <v>25</v>
      </c>
      <c r="H72" s="126" t="s">
        <v>98</v>
      </c>
    </row>
    <row r="73" spans="1:9" ht="33" customHeight="1" x14ac:dyDescent="0.4">
      <c r="A73" s="49" t="s">
        <v>118</v>
      </c>
      <c r="B73" s="103" t="s">
        <v>99</v>
      </c>
      <c r="C73" s="24">
        <v>1</v>
      </c>
      <c r="D73" s="40">
        <v>1</v>
      </c>
      <c r="E73" s="149">
        <v>2500000</v>
      </c>
      <c r="F73" s="124">
        <f t="shared" si="2"/>
        <v>2500000</v>
      </c>
      <c r="G73" s="119" t="s">
        <v>25</v>
      </c>
      <c r="H73" s="126" t="s">
        <v>119</v>
      </c>
    </row>
    <row r="74" spans="1:9" ht="33" customHeight="1" x14ac:dyDescent="0.4">
      <c r="A74" s="49" t="s">
        <v>100</v>
      </c>
      <c r="B74" s="40" t="s">
        <v>101</v>
      </c>
      <c r="C74" s="42">
        <v>3</v>
      </c>
      <c r="D74" s="40">
        <v>1</v>
      </c>
      <c r="E74" s="122">
        <v>600000</v>
      </c>
      <c r="F74" s="124">
        <f t="shared" si="2"/>
        <v>1800000</v>
      </c>
      <c r="G74" s="119" t="s">
        <v>25</v>
      </c>
      <c r="H74" s="126" t="s">
        <v>120</v>
      </c>
    </row>
    <row r="75" spans="1:9" ht="33" customHeight="1" x14ac:dyDescent="0.4">
      <c r="A75" s="49" t="s">
        <v>121</v>
      </c>
      <c r="B75" s="103" t="s">
        <v>99</v>
      </c>
      <c r="C75" s="42">
        <v>3</v>
      </c>
      <c r="D75" s="40">
        <v>1</v>
      </c>
      <c r="E75" s="122">
        <v>600000</v>
      </c>
      <c r="F75" s="124">
        <f t="shared" si="2"/>
        <v>1800000</v>
      </c>
      <c r="G75" s="119" t="s">
        <v>25</v>
      </c>
      <c r="H75" s="126" t="s">
        <v>120</v>
      </c>
    </row>
    <row r="76" spans="1:9" ht="33" customHeight="1" x14ac:dyDescent="0.4">
      <c r="A76" s="49" t="s">
        <v>27</v>
      </c>
      <c r="B76" s="103" t="s">
        <v>102</v>
      </c>
      <c r="C76" s="102">
        <v>3</v>
      </c>
      <c r="D76" s="103">
        <v>1</v>
      </c>
      <c r="E76" s="138">
        <v>980000</v>
      </c>
      <c r="F76" s="124">
        <f t="shared" si="2"/>
        <v>2940000</v>
      </c>
      <c r="G76" s="109" t="s">
        <v>28</v>
      </c>
      <c r="H76" s="137"/>
    </row>
    <row r="77" spans="1:9" ht="33" customHeight="1" x14ac:dyDescent="0.4">
      <c r="A77" s="49" t="s">
        <v>29</v>
      </c>
      <c r="B77" s="103" t="s">
        <v>102</v>
      </c>
      <c r="C77" s="102">
        <v>2</v>
      </c>
      <c r="D77" s="103">
        <v>1</v>
      </c>
      <c r="E77" s="138">
        <v>380000</v>
      </c>
      <c r="F77" s="124">
        <f t="shared" si="2"/>
        <v>760000</v>
      </c>
      <c r="G77" s="109" t="s">
        <v>28</v>
      </c>
      <c r="H77" s="137"/>
    </row>
    <row r="78" spans="1:9" ht="33" customHeight="1" x14ac:dyDescent="0.4">
      <c r="A78" s="49" t="s">
        <v>30</v>
      </c>
      <c r="B78" s="103" t="s">
        <v>102</v>
      </c>
      <c r="C78" s="102">
        <v>2</v>
      </c>
      <c r="D78" s="103">
        <v>1</v>
      </c>
      <c r="E78" s="138">
        <v>400000</v>
      </c>
      <c r="F78" s="124">
        <f t="shared" si="2"/>
        <v>800000</v>
      </c>
      <c r="G78" s="109" t="s">
        <v>28</v>
      </c>
      <c r="H78" s="137"/>
    </row>
    <row r="79" spans="1:9" ht="14.45" customHeight="1" x14ac:dyDescent="0.4">
      <c r="A79" s="49"/>
      <c r="B79" s="87"/>
      <c r="C79" s="88"/>
      <c r="D79" s="89"/>
      <c r="E79" s="123"/>
      <c r="F79" s="124"/>
      <c r="G79" s="90"/>
      <c r="H79" s="91"/>
      <c r="I79" s="146">
        <f>SUM(F76:F78)</f>
        <v>4500000</v>
      </c>
    </row>
    <row r="80" spans="1:9" ht="22.35" customHeight="1" thickBot="1" x14ac:dyDescent="0.45">
      <c r="A80" s="28" t="s">
        <v>33</v>
      </c>
      <c r="B80" s="29"/>
      <c r="C80" s="44"/>
      <c r="D80" s="29"/>
      <c r="E80" s="51"/>
      <c r="F80" s="45">
        <f>SUM(F53:F79)</f>
        <v>58800000</v>
      </c>
      <c r="G80" s="32"/>
      <c r="H80" s="33"/>
    </row>
    <row r="81" spans="1:8" ht="18" customHeight="1" x14ac:dyDescent="0.4">
      <c r="A81" s="34"/>
      <c r="B81" s="35"/>
      <c r="C81" s="36"/>
      <c r="D81" s="35"/>
      <c r="E81" s="52"/>
      <c r="F81" s="46"/>
      <c r="G81" s="38"/>
      <c r="H81" s="39"/>
    </row>
    <row r="82" spans="1:8" ht="14" thickBot="1" x14ac:dyDescent="0.45">
      <c r="A82" s="156" t="s">
        <v>103</v>
      </c>
      <c r="B82" s="156"/>
      <c r="C82" s="156"/>
      <c r="D82" s="156"/>
      <c r="E82" s="156"/>
      <c r="F82" s="156"/>
      <c r="G82" s="156"/>
      <c r="H82" s="156"/>
    </row>
    <row r="83" spans="1:8" x14ac:dyDescent="0.4">
      <c r="A83" s="157" t="s">
        <v>49</v>
      </c>
      <c r="B83" s="159" t="s">
        <v>50</v>
      </c>
      <c r="C83" s="159" t="s">
        <v>15</v>
      </c>
      <c r="D83" s="161" t="s">
        <v>16</v>
      </c>
      <c r="E83" s="161" t="s">
        <v>17</v>
      </c>
      <c r="F83" s="159" t="s">
        <v>18</v>
      </c>
      <c r="G83" s="159" t="s">
        <v>19</v>
      </c>
      <c r="H83" s="163" t="s">
        <v>20</v>
      </c>
    </row>
    <row r="84" spans="1:8" x14ac:dyDescent="0.4">
      <c r="A84" s="158"/>
      <c r="B84" s="160"/>
      <c r="C84" s="160"/>
      <c r="D84" s="162"/>
      <c r="E84" s="162"/>
      <c r="F84" s="160"/>
      <c r="G84" s="160"/>
      <c r="H84" s="164"/>
    </row>
    <row r="85" spans="1:8" ht="32.450000000000003" customHeight="1" x14ac:dyDescent="0.4">
      <c r="A85" s="104" t="s">
        <v>104</v>
      </c>
      <c r="B85" s="105" t="s">
        <v>102</v>
      </c>
      <c r="C85" s="106">
        <v>35</v>
      </c>
      <c r="D85" s="107">
        <v>15</v>
      </c>
      <c r="E85" s="108">
        <v>250000</v>
      </c>
      <c r="F85" s="78">
        <f>C85*D85*E85</f>
        <v>131250000</v>
      </c>
      <c r="G85" s="109" t="s">
        <v>25</v>
      </c>
      <c r="H85" s="110" t="s">
        <v>105</v>
      </c>
    </row>
    <row r="86" spans="1:8" ht="36.6" customHeight="1" x14ac:dyDescent="0.4">
      <c r="A86" s="104" t="s">
        <v>106</v>
      </c>
      <c r="B86" s="105" t="s">
        <v>102</v>
      </c>
      <c r="C86" s="106">
        <v>15</v>
      </c>
      <c r="D86" s="107">
        <v>1</v>
      </c>
      <c r="E86" s="108">
        <v>100000</v>
      </c>
      <c r="F86" s="78">
        <f t="shared" ref="F86:F90" si="3">C86*D86*E86</f>
        <v>1500000</v>
      </c>
      <c r="G86" s="109" t="s">
        <v>25</v>
      </c>
      <c r="H86" s="110" t="s">
        <v>107</v>
      </c>
    </row>
    <row r="87" spans="1:8" ht="36.6" customHeight="1" x14ac:dyDescent="0.4">
      <c r="A87" s="104" t="s">
        <v>108</v>
      </c>
      <c r="B87" s="105" t="s">
        <v>102</v>
      </c>
      <c r="C87" s="106">
        <v>15</v>
      </c>
      <c r="D87" s="107">
        <v>1</v>
      </c>
      <c r="E87" s="108">
        <v>1000000</v>
      </c>
      <c r="F87" s="78">
        <f t="shared" si="3"/>
        <v>15000000</v>
      </c>
      <c r="G87" s="109" t="s">
        <v>25</v>
      </c>
      <c r="H87" s="110" t="s">
        <v>109</v>
      </c>
    </row>
    <row r="88" spans="1:8" ht="36.950000000000003" customHeight="1" x14ac:dyDescent="0.4">
      <c r="A88" s="104" t="s">
        <v>110</v>
      </c>
      <c r="B88" s="105" t="s">
        <v>111</v>
      </c>
      <c r="C88" s="106">
        <v>9</v>
      </c>
      <c r="D88" s="107">
        <v>2</v>
      </c>
      <c r="E88" s="108">
        <v>250000</v>
      </c>
      <c r="F88" s="78">
        <f t="shared" si="3"/>
        <v>4500000</v>
      </c>
      <c r="G88" s="109" t="s">
        <v>25</v>
      </c>
      <c r="H88" s="110" t="s">
        <v>112</v>
      </c>
    </row>
    <row r="89" spans="1:8" ht="36.950000000000003" customHeight="1" x14ac:dyDescent="0.4">
      <c r="A89" s="104" t="s">
        <v>110</v>
      </c>
      <c r="B89" s="105" t="s">
        <v>55</v>
      </c>
      <c r="C89" s="106">
        <v>6</v>
      </c>
      <c r="D89" s="107">
        <v>2</v>
      </c>
      <c r="E89" s="108">
        <v>250000</v>
      </c>
      <c r="F89" s="78">
        <f t="shared" si="3"/>
        <v>3000000</v>
      </c>
      <c r="G89" s="109" t="s">
        <v>25</v>
      </c>
      <c r="H89" s="110" t="s">
        <v>113</v>
      </c>
    </row>
    <row r="90" spans="1:8" ht="36.950000000000003" customHeight="1" x14ac:dyDescent="0.4">
      <c r="A90" s="135" t="s">
        <v>31</v>
      </c>
      <c r="B90" s="105" t="s">
        <v>102</v>
      </c>
      <c r="C90" s="106">
        <v>1</v>
      </c>
      <c r="D90" s="107">
        <v>1</v>
      </c>
      <c r="E90" s="108">
        <v>19976500</v>
      </c>
      <c r="F90" s="78">
        <f t="shared" si="3"/>
        <v>19976500</v>
      </c>
      <c r="G90" s="109" t="s">
        <v>28</v>
      </c>
      <c r="H90" s="136" t="s">
        <v>114</v>
      </c>
    </row>
    <row r="91" spans="1:8" ht="15" customHeight="1" x14ac:dyDescent="0.4">
      <c r="A91" s="111"/>
      <c r="B91" s="40"/>
      <c r="C91" s="40"/>
      <c r="D91" s="112"/>
      <c r="E91" s="113"/>
      <c r="F91" s="78"/>
      <c r="G91" s="101"/>
      <c r="H91" s="114"/>
    </row>
    <row r="92" spans="1:8" ht="23.85" customHeight="1" thickBot="1" x14ac:dyDescent="0.45">
      <c r="A92" s="28" t="s">
        <v>33</v>
      </c>
      <c r="B92" s="29"/>
      <c r="C92" s="44"/>
      <c r="D92" s="29"/>
      <c r="E92" s="115"/>
      <c r="F92" s="116">
        <f>SUM(F85:F91)</f>
        <v>175226500</v>
      </c>
      <c r="G92" s="32"/>
      <c r="H92" s="33"/>
    </row>
    <row r="93" spans="1:8" ht="18" customHeight="1" x14ac:dyDescent="0.4">
      <c r="A93" s="34"/>
      <c r="B93" s="35"/>
      <c r="C93" s="36"/>
      <c r="D93" s="35"/>
      <c r="E93" s="52"/>
      <c r="F93" s="46"/>
      <c r="G93" s="38"/>
      <c r="H93" s="39"/>
    </row>
    <row r="94" spans="1:8" ht="18" customHeight="1" x14ac:dyDescent="0.4">
      <c r="A94" s="34"/>
      <c r="B94" s="35"/>
      <c r="C94" s="36"/>
      <c r="D94" s="35"/>
      <c r="E94" s="52"/>
      <c r="F94" s="46"/>
      <c r="G94" s="38"/>
      <c r="H94" s="39"/>
    </row>
    <row r="95" spans="1:8" s="38" customFormat="1" ht="14" x14ac:dyDescent="0.4">
      <c r="A95" s="53"/>
      <c r="B95" s="54"/>
      <c r="E95" s="55"/>
      <c r="F95" s="9"/>
    </row>
    <row r="96" spans="1:8" s="38" customFormat="1" ht="14" thickBot="1" x14ac:dyDescent="0.6">
      <c r="F96" s="9"/>
    </row>
    <row r="97" spans="1:15" s="38" customFormat="1" x14ac:dyDescent="0.55000000000000004">
      <c r="A97" s="56" t="s">
        <v>33</v>
      </c>
      <c r="B97" s="57"/>
      <c r="C97" s="58"/>
      <c r="D97" s="59"/>
      <c r="E97" s="60">
        <f>F28+F37+F49+F80+F92</f>
        <v>286766500</v>
      </c>
      <c r="F97" s="145">
        <f>E97-(I79+F90)</f>
        <v>262290000</v>
      </c>
      <c r="G97" s="95"/>
      <c r="O97" s="92" t="e">
        <f>O27+F37+F49+F80+#REF!</f>
        <v>#REF!</v>
      </c>
    </row>
    <row r="98" spans="1:15" s="38" customFormat="1" x14ac:dyDescent="0.4">
      <c r="A98" s="14" t="s">
        <v>34</v>
      </c>
      <c r="B98" s="15"/>
      <c r="C98" s="15"/>
      <c r="D98" s="15"/>
      <c r="E98" s="70">
        <f>E97*11%</f>
        <v>31544315</v>
      </c>
      <c r="F98" s="21"/>
      <c r="G98" s="15"/>
      <c r="H98" s="15"/>
    </row>
    <row r="99" spans="1:15" s="38" customFormat="1" ht="16.350000000000001" x14ac:dyDescent="0.5">
      <c r="A99" s="71" t="s">
        <v>35</v>
      </c>
      <c r="B99" s="72"/>
      <c r="C99" s="72"/>
      <c r="D99" s="72"/>
      <c r="E99" s="73">
        <f>SUM(E97:E98)</f>
        <v>318310815</v>
      </c>
      <c r="F99" s="17"/>
      <c r="G99" s="15"/>
      <c r="H99" s="15"/>
    </row>
    <row r="100" spans="1:15" s="38" customFormat="1" x14ac:dyDescent="0.4">
      <c r="A100" s="8"/>
      <c r="B100" s="15"/>
      <c r="C100" s="15"/>
      <c r="D100" s="15"/>
      <c r="E100" s="69"/>
      <c r="F100" s="15"/>
      <c r="G100" s="15"/>
      <c r="H100" s="15"/>
    </row>
    <row r="101" spans="1:15" s="38" customFormat="1" x14ac:dyDescent="0.4">
      <c r="A101" s="2" t="s">
        <v>36</v>
      </c>
      <c r="B101" s="61"/>
      <c r="C101" s="15"/>
      <c r="D101" s="15"/>
      <c r="E101" s="15"/>
      <c r="F101" s="17"/>
      <c r="G101" s="62"/>
      <c r="H101" s="63"/>
    </row>
    <row r="102" spans="1:15" s="38" customFormat="1" x14ac:dyDescent="0.4">
      <c r="A102" s="64" t="s">
        <v>37</v>
      </c>
      <c r="C102" s="15"/>
      <c r="D102" s="15"/>
      <c r="E102" s="15"/>
      <c r="F102" s="21"/>
      <c r="G102" s="15"/>
      <c r="H102" s="15"/>
    </row>
    <row r="103" spans="1:15" s="38" customFormat="1" x14ac:dyDescent="0.4">
      <c r="A103" s="64" t="s">
        <v>38</v>
      </c>
      <c r="C103" s="15"/>
      <c r="D103" s="15"/>
      <c r="E103" s="15"/>
      <c r="F103" s="17"/>
      <c r="G103" s="15"/>
      <c r="H103" s="15"/>
    </row>
    <row r="104" spans="1:15" s="38" customFormat="1" x14ac:dyDescent="0.4">
      <c r="A104" s="64" t="s">
        <v>39</v>
      </c>
      <c r="C104" s="15"/>
      <c r="D104" s="15"/>
      <c r="E104" s="15"/>
      <c r="F104" s="21"/>
      <c r="G104" s="15"/>
      <c r="H104" s="15"/>
    </row>
    <row r="105" spans="1:15" s="38" customFormat="1" x14ac:dyDescent="0.4">
      <c r="A105" s="15" t="s">
        <v>40</v>
      </c>
      <c r="C105" s="15"/>
      <c r="D105" s="15"/>
      <c r="E105" s="15"/>
      <c r="F105" s="15"/>
      <c r="G105" s="15"/>
      <c r="H105" s="15"/>
    </row>
    <row r="106" spans="1:15" s="38" customFormat="1" x14ac:dyDescent="0.4">
      <c r="A106" s="65"/>
      <c r="C106" s="15"/>
      <c r="D106" s="15"/>
      <c r="E106" s="15"/>
      <c r="F106" s="15"/>
      <c r="G106" s="15"/>
      <c r="H106" s="15"/>
    </row>
    <row r="107" spans="1:15" s="38" customFormat="1" x14ac:dyDescent="0.4">
      <c r="A107" s="15"/>
      <c r="B107" s="66"/>
      <c r="C107" s="15"/>
      <c r="D107" s="15"/>
      <c r="E107" s="15"/>
      <c r="F107" s="15"/>
      <c r="G107" s="15"/>
      <c r="H107" s="15"/>
    </row>
    <row r="108" spans="1:15" s="38" customFormat="1" x14ac:dyDescent="0.4">
      <c r="A108" s="67" t="s">
        <v>41</v>
      </c>
      <c r="B108" s="15"/>
      <c r="C108" s="67" t="s">
        <v>42</v>
      </c>
      <c r="D108" s="15"/>
      <c r="E108" s="15"/>
      <c r="F108" s="15"/>
      <c r="H108" s="15"/>
    </row>
    <row r="109" spans="1:15" x14ac:dyDescent="0.4">
      <c r="A109" s="67"/>
      <c r="B109" s="68"/>
      <c r="D109" s="68"/>
      <c r="E109" s="68"/>
      <c r="G109" s="38"/>
    </row>
    <row r="110" spans="1:15" x14ac:dyDescent="0.4">
      <c r="A110" s="67" t="s">
        <v>43</v>
      </c>
      <c r="C110" s="67" t="s">
        <v>42</v>
      </c>
      <c r="G110" s="38"/>
    </row>
    <row r="111" spans="1:15" x14ac:dyDescent="0.4">
      <c r="A111" s="67"/>
      <c r="G111" s="38"/>
    </row>
    <row r="112" spans="1:15" x14ac:dyDescent="0.4">
      <c r="A112" s="67" t="s">
        <v>44</v>
      </c>
      <c r="C112" s="67" t="s">
        <v>42</v>
      </c>
      <c r="G112" s="38"/>
    </row>
    <row r="113" spans="1:8" x14ac:dyDescent="0.4">
      <c r="A113" s="38"/>
      <c r="C113" s="38"/>
    </row>
    <row r="114" spans="1:8" x14ac:dyDescent="0.4">
      <c r="A114" s="38"/>
      <c r="B114" s="38"/>
      <c r="C114" s="38"/>
      <c r="D114" s="38"/>
      <c r="E114" s="38"/>
      <c r="F114" s="9"/>
      <c r="G114" s="38"/>
      <c r="H114" s="38"/>
    </row>
  </sheetData>
  <mergeCells count="34">
    <mergeCell ref="A22:H22"/>
    <mergeCell ref="A2:H2"/>
    <mergeCell ref="D6:F6"/>
    <mergeCell ref="D7:F7"/>
    <mergeCell ref="D17:F17"/>
    <mergeCell ref="A21:H21"/>
    <mergeCell ref="A30:H30"/>
    <mergeCell ref="A31:A32"/>
    <mergeCell ref="B31:B32"/>
    <mergeCell ref="C31:C32"/>
    <mergeCell ref="D31:D32"/>
    <mergeCell ref="E31:E32"/>
    <mergeCell ref="F31:F32"/>
    <mergeCell ref="G31:G32"/>
    <mergeCell ref="H31:H32"/>
    <mergeCell ref="A39:H39"/>
    <mergeCell ref="A40:A41"/>
    <mergeCell ref="B40:B41"/>
    <mergeCell ref="C40:C41"/>
    <mergeCell ref="D40:D41"/>
    <mergeCell ref="E40:E41"/>
    <mergeCell ref="F40:F41"/>
    <mergeCell ref="G40:G41"/>
    <mergeCell ref="H40:H41"/>
    <mergeCell ref="A51:H51"/>
    <mergeCell ref="A82:H82"/>
    <mergeCell ref="A83:A84"/>
    <mergeCell ref="B83:B84"/>
    <mergeCell ref="C83:C84"/>
    <mergeCell ref="D83:D84"/>
    <mergeCell ref="E83:E84"/>
    <mergeCell ref="F83:F84"/>
    <mergeCell ref="G83:G84"/>
    <mergeCell ref="H83:H84"/>
  </mergeCells>
  <dataValidations count="5">
    <dataValidation errorStyle="information" allowBlank="1" showInputMessage="1" showErrorMessage="1" errorTitle="Andere?" error="Bitte einfach eintragen." sqref="G29 G80:G81 G93:G94" xr:uid="{E427C208-A1B7-4E8C-9A34-DF84F5F1AC5C}"/>
    <dataValidation errorStyle="information" allowBlank="1" showInputMessage="1" showErrorMessage="1" errorTitle="andere Eingabe" error="Bitte geben Sie nur eine andere Einheit ein, wenn Sie dies ausdrücklich mit ihrem Vertragskaufmann / ihrer Vertragskauffrau abgestimmt haben." sqref="D33:D36 D42:D48 D54:D58 D60:D63 D71:D79" xr:uid="{1B47919D-39AF-408E-9A0E-1933003F6DAF}"/>
    <dataValidation type="list" errorStyle="information" allowBlank="1" showInputMessage="1" showErrorMessage="1" errorTitle="Andere?" error="Bitte einfach eintragen." sqref="G33:G36 G42:G48 G54:G58 G60:G63 G71:G75" xr:uid="{1F87CB61-6E31-45CE-9C5B-D484ABED51E7}">
      <formula1>#REF!</formula1>
    </dataValidation>
    <dataValidation type="list" errorStyle="information" allowBlank="1" showInputMessage="1" showErrorMessage="1" errorTitle="andere Eingabe" error="Bitte geben Sie nur eine andere Einheit ein, wenn Sie dies ausdrücklich mit ihrem Vertragskaufmann / ihrer Vertragskauffrau abgestimmt haben." sqref="D24:D26" xr:uid="{BE797B63-4FB6-4E2E-9693-52F063E6D4EB}">
      <formula1>#REF!</formula1>
    </dataValidation>
    <dataValidation errorStyle="information" allowBlank="1" showInputMessage="1" showErrorMessage="1" errorTitle="Andere?" error="Das Auswahlmenü soll nur eine Arbeitserleichterung für Sie darstellen. Sollte eine andere Person benötigt werden, können Sie diese einfach eintragen." sqref="A95" xr:uid="{5DBF167E-A30B-4427-8AE7-337CFE3E93B8}"/>
  </dataValidations>
  <pageMargins left="0.74803149606299213" right="0.74803149606299213" top="0.98425196850393704" bottom="0.98425196850393704" header="0.51181102362204722" footer="0.51181102362204722"/>
  <pageSetup paperSize="9" scale="79" orientation="landscape" horizontalDpi="4294967292" verticalDpi="4294967292" r:id="rId1"/>
  <headerFooter>
    <oddHeader>&amp;R&amp;G</oddHead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OUTPUT</vt:lpstr>
      <vt:lpstr>Breakdown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Jata, Lidya Susana Kusuma GIZ ID</dc:creator>
  <cp:keywords/>
  <dc:description/>
  <cp:lastModifiedBy>Jata, Lidya Susana Kusuma GIZ ID</cp:lastModifiedBy>
  <cp:revision/>
  <dcterms:created xsi:type="dcterms:W3CDTF">2012-05-12T14:03:50Z</dcterms:created>
  <dcterms:modified xsi:type="dcterms:W3CDTF">2025-06-13T09:28:50Z</dcterms:modified>
  <cp:category/>
  <cp:contentStatus/>
</cp:coreProperties>
</file>